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-srv\Departments\Taxation\Corporate Affairs\Board Meeting\164th BOD Meeting- Quarter ended March 31,2021- Held on 16 April 2021\Working Paper for Directors\Agenda Item No 14\"/>
    </mc:Choice>
  </mc:AlternateContent>
  <bookViews>
    <workbookView xWindow="0" yWindow="0" windowWidth="23040" windowHeight="9195"/>
  </bookViews>
  <sheets>
    <sheet name="26 Jul 2021" sheetId="1" r:id="rId1"/>
    <sheet name="12 July 2021" sheetId="3" r:id="rId2"/>
    <sheet name="28 June 2021" sheetId="4" r:id="rId3"/>
  </sheets>
  <definedNames>
    <definedName name="_xlnm.Print_Area" localSheetId="1">'12 July 2021'!$A$1:$N$87</definedName>
    <definedName name="_xlnm.Print_Area" localSheetId="0">'26 Jul 2021'!$A$1:$N$87</definedName>
    <definedName name="_xlnm.Print_Area" localSheetId="2">'28 June 2021'!$A$1:$N$85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4" l="1"/>
  <c r="N7" i="4"/>
  <c r="J7" i="4" s="1"/>
  <c r="C8" i="4"/>
  <c r="N8" i="4"/>
  <c r="J8" i="4" s="1"/>
  <c r="J83" i="4" s="1"/>
  <c r="C9" i="4"/>
  <c r="J9" i="4"/>
  <c r="N9" i="4"/>
  <c r="C10" i="4"/>
  <c r="N10" i="4"/>
  <c r="J10" i="4" s="1"/>
  <c r="C11" i="4"/>
  <c r="N11" i="4"/>
  <c r="J11" i="4" s="1"/>
  <c r="C12" i="4"/>
  <c r="N12" i="4"/>
  <c r="J12" i="4" s="1"/>
  <c r="C13" i="4"/>
  <c r="J13" i="4"/>
  <c r="J85" i="4" s="1"/>
  <c r="N13" i="4"/>
  <c r="C14" i="4"/>
  <c r="N14" i="4"/>
  <c r="J14" i="4" s="1"/>
  <c r="C18" i="4"/>
  <c r="F18" i="4"/>
  <c r="G18" i="4"/>
  <c r="H18" i="4"/>
  <c r="I18" i="4"/>
  <c r="M18" i="4"/>
  <c r="N18" i="4"/>
  <c r="J18" i="4" s="1"/>
  <c r="C19" i="4"/>
  <c r="F19" i="4"/>
  <c r="G19" i="4"/>
  <c r="I19" i="4"/>
  <c r="N19" i="4" s="1"/>
  <c r="J19" i="4" s="1"/>
  <c r="M19" i="4"/>
  <c r="C20" i="4"/>
  <c r="N20" i="4"/>
  <c r="J20" i="4" s="1"/>
  <c r="C21" i="4"/>
  <c r="F21" i="4"/>
  <c r="G21" i="4"/>
  <c r="I21" i="4"/>
  <c r="M21" i="4"/>
  <c r="N21" i="4" s="1"/>
  <c r="J21" i="4" s="1"/>
  <c r="C22" i="4"/>
  <c r="N22" i="4"/>
  <c r="J22" i="4" s="1"/>
  <c r="C26" i="4"/>
  <c r="N26" i="4"/>
  <c r="J26" i="4" s="1"/>
  <c r="C27" i="4"/>
  <c r="F27" i="4"/>
  <c r="G27" i="4"/>
  <c r="H27" i="4"/>
  <c r="I27" i="4"/>
  <c r="N27" i="4" s="1"/>
  <c r="J27" i="4" s="1"/>
  <c r="M27" i="4"/>
  <c r="C31" i="4"/>
  <c r="N31" i="4"/>
  <c r="J31" i="4" s="1"/>
  <c r="J86" i="4" s="1"/>
  <c r="C32" i="4"/>
  <c r="J32" i="4"/>
  <c r="N32" i="4"/>
  <c r="C33" i="4"/>
  <c r="F33" i="4"/>
  <c r="G33" i="4"/>
  <c r="H33" i="4"/>
  <c r="I33" i="4"/>
  <c r="M33" i="4"/>
  <c r="N33" i="4" s="1"/>
  <c r="J33" i="4" s="1"/>
  <c r="C34" i="4"/>
  <c r="N34" i="4"/>
  <c r="J34" i="4" s="1"/>
  <c r="C38" i="4"/>
  <c r="F38" i="4"/>
  <c r="G38" i="4"/>
  <c r="H38" i="4"/>
  <c r="I38" i="4"/>
  <c r="M38" i="4"/>
  <c r="N38" i="4"/>
  <c r="J38" i="4" s="1"/>
  <c r="C39" i="4"/>
  <c r="F39" i="4"/>
  <c r="G39" i="4"/>
  <c r="H39" i="4"/>
  <c r="H47" i="4" s="1"/>
  <c r="I39" i="4"/>
  <c r="M39" i="4"/>
  <c r="N39" i="4"/>
  <c r="J39" i="4" s="1"/>
  <c r="C40" i="4"/>
  <c r="D40" i="4"/>
  <c r="E40" i="4"/>
  <c r="F40" i="4"/>
  <c r="F48" i="4" s="1"/>
  <c r="G40" i="4"/>
  <c r="H40" i="4"/>
  <c r="I40" i="4"/>
  <c r="M40" i="4"/>
  <c r="N40" i="4" s="1"/>
  <c r="J40" i="4" s="1"/>
  <c r="C41" i="4"/>
  <c r="F41" i="4"/>
  <c r="G41" i="4"/>
  <c r="H41" i="4"/>
  <c r="I41" i="4"/>
  <c r="M41" i="4"/>
  <c r="N41" i="4" s="1"/>
  <c r="J41" i="4" s="1"/>
  <c r="C42" i="4"/>
  <c r="M42" i="4"/>
  <c r="N42" i="4" s="1"/>
  <c r="J42" i="4" s="1"/>
  <c r="C43" i="4"/>
  <c r="F43" i="4"/>
  <c r="F53" i="4" s="1"/>
  <c r="G43" i="4"/>
  <c r="I43" i="4"/>
  <c r="M43" i="4"/>
  <c r="N43" i="4" s="1"/>
  <c r="J43" i="4" s="1"/>
  <c r="C47" i="4"/>
  <c r="D47" i="4"/>
  <c r="E47" i="4"/>
  <c r="F47" i="4"/>
  <c r="G47" i="4"/>
  <c r="I47" i="4"/>
  <c r="N47" i="4" s="1"/>
  <c r="J47" i="4" s="1"/>
  <c r="M47" i="4"/>
  <c r="C48" i="4"/>
  <c r="G48" i="4"/>
  <c r="H48" i="4"/>
  <c r="I48" i="4"/>
  <c r="N48" i="4" s="1"/>
  <c r="J48" i="4" s="1"/>
  <c r="M48" i="4"/>
  <c r="C49" i="4"/>
  <c r="F49" i="4"/>
  <c r="G49" i="4"/>
  <c r="H49" i="4"/>
  <c r="I49" i="4"/>
  <c r="N49" i="4" s="1"/>
  <c r="J49" i="4" s="1"/>
  <c r="M49" i="4"/>
  <c r="C50" i="4"/>
  <c r="F50" i="4"/>
  <c r="G50" i="4"/>
  <c r="H50" i="4"/>
  <c r="I50" i="4"/>
  <c r="N50" i="4" s="1"/>
  <c r="J50" i="4" s="1"/>
  <c r="M50" i="4"/>
  <c r="C51" i="4"/>
  <c r="M51" i="4"/>
  <c r="N51" i="4"/>
  <c r="J51" i="4" s="1"/>
  <c r="C52" i="4"/>
  <c r="G52" i="4"/>
  <c r="H52" i="4"/>
  <c r="I52" i="4"/>
  <c r="J52" i="4"/>
  <c r="K52" i="4"/>
  <c r="M52" i="4"/>
  <c r="N52" i="4"/>
  <c r="C53" i="4"/>
  <c r="G53" i="4"/>
  <c r="H53" i="4"/>
  <c r="I53" i="4"/>
  <c r="I73" i="4" s="1"/>
  <c r="C54" i="4"/>
  <c r="D54" i="4"/>
  <c r="E54" i="4"/>
  <c r="F54" i="4"/>
  <c r="G54" i="4"/>
  <c r="H54" i="4"/>
  <c r="I54" i="4"/>
  <c r="M54" i="4"/>
  <c r="N54" i="4" s="1"/>
  <c r="J54" i="4" s="1"/>
  <c r="C59" i="4"/>
  <c r="F59" i="4"/>
  <c r="G59" i="4"/>
  <c r="H59" i="4"/>
  <c r="I59" i="4"/>
  <c r="M59" i="4"/>
  <c r="N59" i="4" s="1"/>
  <c r="J59" i="4" s="1"/>
  <c r="C60" i="4"/>
  <c r="F60" i="4"/>
  <c r="G60" i="4"/>
  <c r="H60" i="4"/>
  <c r="I60" i="4"/>
  <c r="M60" i="4"/>
  <c r="N60" i="4" s="1"/>
  <c r="J60" i="4" s="1"/>
  <c r="C61" i="4"/>
  <c r="F61" i="4"/>
  <c r="G61" i="4"/>
  <c r="H61" i="4"/>
  <c r="I61" i="4"/>
  <c r="M61" i="4"/>
  <c r="N61" i="4" s="1"/>
  <c r="J61" i="4" s="1"/>
  <c r="C62" i="4"/>
  <c r="D62" i="4"/>
  <c r="E62" i="4"/>
  <c r="E78" i="4" s="1"/>
  <c r="G62" i="4"/>
  <c r="H62" i="4"/>
  <c r="I62" i="4"/>
  <c r="M62" i="4"/>
  <c r="N62" i="4" s="1"/>
  <c r="J62" i="4" s="1"/>
  <c r="C67" i="4"/>
  <c r="F67" i="4"/>
  <c r="G67" i="4"/>
  <c r="H67" i="4"/>
  <c r="I67" i="4"/>
  <c r="M67" i="4"/>
  <c r="N67" i="4" s="1"/>
  <c r="J67" i="4" s="1"/>
  <c r="C68" i="4"/>
  <c r="F68" i="4"/>
  <c r="F85" i="4" s="1"/>
  <c r="G68" i="4"/>
  <c r="H68" i="4"/>
  <c r="I68" i="4"/>
  <c r="M68" i="4"/>
  <c r="N68" i="4" s="1"/>
  <c r="J68" i="4" s="1"/>
  <c r="C69" i="4"/>
  <c r="F69" i="4"/>
  <c r="G69" i="4"/>
  <c r="I69" i="4"/>
  <c r="M69" i="4"/>
  <c r="N69" i="4" s="1"/>
  <c r="J69" i="4" s="1"/>
  <c r="C70" i="4"/>
  <c r="F70" i="4"/>
  <c r="G70" i="4"/>
  <c r="H70" i="4"/>
  <c r="I70" i="4"/>
  <c r="M70" i="4"/>
  <c r="N70" i="4" s="1"/>
  <c r="J70" i="4" s="1"/>
  <c r="C71" i="4"/>
  <c r="F71" i="4"/>
  <c r="G71" i="4"/>
  <c r="H71" i="4"/>
  <c r="I71" i="4"/>
  <c r="M71" i="4"/>
  <c r="N71" i="4" s="1"/>
  <c r="J71" i="4" s="1"/>
  <c r="C72" i="4"/>
  <c r="F72" i="4"/>
  <c r="G72" i="4"/>
  <c r="H72" i="4"/>
  <c r="I72" i="4"/>
  <c r="N72" i="4"/>
  <c r="J72" i="4" s="1"/>
  <c r="C73" i="4"/>
  <c r="G73" i="4"/>
  <c r="H73" i="4"/>
  <c r="C74" i="4"/>
  <c r="D74" i="4"/>
  <c r="E74" i="4"/>
  <c r="F74" i="4"/>
  <c r="G74" i="4"/>
  <c r="H74" i="4"/>
  <c r="I74" i="4"/>
  <c r="M74" i="4"/>
  <c r="N74" i="4" s="1"/>
  <c r="J74" i="4" s="1"/>
  <c r="C75" i="4"/>
  <c r="D75" i="4"/>
  <c r="D86" i="4" s="1"/>
  <c r="E75" i="4"/>
  <c r="F75" i="4"/>
  <c r="G75" i="4"/>
  <c r="H75" i="4"/>
  <c r="I75" i="4"/>
  <c r="M75" i="4"/>
  <c r="N75" i="4"/>
  <c r="C76" i="4"/>
  <c r="F76" i="4"/>
  <c r="G76" i="4"/>
  <c r="H76" i="4"/>
  <c r="I76" i="4"/>
  <c r="M76" i="4"/>
  <c r="N76" i="4"/>
  <c r="J76" i="4" s="1"/>
  <c r="C77" i="4"/>
  <c r="C78" i="4" s="1"/>
  <c r="C79" i="4" s="1"/>
  <c r="D77" i="4"/>
  <c r="E77" i="4"/>
  <c r="G77" i="4"/>
  <c r="H77" i="4"/>
  <c r="D78" i="4"/>
  <c r="F78" i="4"/>
  <c r="G78" i="4"/>
  <c r="H78" i="4"/>
  <c r="I78" i="4"/>
  <c r="M78" i="4"/>
  <c r="N78" i="4"/>
  <c r="J78" i="4" s="1"/>
  <c r="D79" i="4"/>
  <c r="E79" i="4"/>
  <c r="F79" i="4"/>
  <c r="G79" i="4"/>
  <c r="H79" i="4"/>
  <c r="I79" i="4"/>
  <c r="C80" i="4"/>
  <c r="D80" i="4"/>
  <c r="E80" i="4"/>
  <c r="F80" i="4"/>
  <c r="G80" i="4"/>
  <c r="I80" i="4"/>
  <c r="M80" i="4"/>
  <c r="N80" i="4" s="1"/>
  <c r="J80" i="4" s="1"/>
  <c r="C83" i="4"/>
  <c r="D83" i="4"/>
  <c r="E83" i="4"/>
  <c r="F83" i="4"/>
  <c r="G83" i="4"/>
  <c r="H83" i="4"/>
  <c r="I83" i="4"/>
  <c r="M83" i="4"/>
  <c r="N83" i="4" s="1"/>
  <c r="C84" i="4"/>
  <c r="D84" i="4"/>
  <c r="E84" i="4"/>
  <c r="F84" i="4"/>
  <c r="G84" i="4"/>
  <c r="H84" i="4"/>
  <c r="I84" i="4"/>
  <c r="N84" i="4" s="1"/>
  <c r="M84" i="4"/>
  <c r="C85" i="4"/>
  <c r="D85" i="4"/>
  <c r="E85" i="4"/>
  <c r="G85" i="4"/>
  <c r="H85" i="4"/>
  <c r="I85" i="4"/>
  <c r="M85" i="4"/>
  <c r="C86" i="4"/>
  <c r="E86" i="4"/>
  <c r="F86" i="4"/>
  <c r="G86" i="4"/>
  <c r="H86" i="4"/>
  <c r="I86" i="4"/>
  <c r="M86" i="4"/>
  <c r="N86" i="4"/>
  <c r="F73" i="4" l="1"/>
  <c r="F77" i="4"/>
  <c r="N85" i="4"/>
  <c r="J84" i="4"/>
  <c r="J75" i="4"/>
  <c r="I77" i="4"/>
  <c r="M73" i="4"/>
  <c r="N73" i="4" s="1"/>
  <c r="J73" i="4" s="1"/>
  <c r="M53" i="4"/>
  <c r="M79" i="4"/>
  <c r="N79" i="4" s="1"/>
  <c r="J79" i="4" s="1"/>
  <c r="I88" i="3"/>
  <c r="H88" i="3"/>
  <c r="E88" i="3"/>
  <c r="C88" i="3"/>
  <c r="M87" i="3"/>
  <c r="G87" i="3"/>
  <c r="E87" i="3"/>
  <c r="D87" i="3"/>
  <c r="C87" i="3"/>
  <c r="I86" i="3"/>
  <c r="H86" i="3"/>
  <c r="G86" i="3"/>
  <c r="F86" i="3"/>
  <c r="E86" i="3"/>
  <c r="D86" i="3"/>
  <c r="C86" i="3"/>
  <c r="M85" i="3"/>
  <c r="N85" i="3" s="1"/>
  <c r="I85" i="3"/>
  <c r="H85" i="3"/>
  <c r="G85" i="3"/>
  <c r="F85" i="3"/>
  <c r="E85" i="3"/>
  <c r="D85" i="3"/>
  <c r="C85" i="3"/>
  <c r="M82" i="3"/>
  <c r="I82" i="3"/>
  <c r="N82" i="3" s="1"/>
  <c r="J82" i="3" s="1"/>
  <c r="G82" i="3"/>
  <c r="F82" i="3"/>
  <c r="E82" i="3"/>
  <c r="D82" i="3"/>
  <c r="C82" i="3"/>
  <c r="I81" i="3"/>
  <c r="H81" i="3"/>
  <c r="F81" i="3"/>
  <c r="E81" i="3"/>
  <c r="D81" i="3"/>
  <c r="H80" i="3"/>
  <c r="F80" i="3"/>
  <c r="D80" i="3"/>
  <c r="C80" i="3"/>
  <c r="C81" i="3" s="1"/>
  <c r="E79" i="3"/>
  <c r="D79" i="3"/>
  <c r="C79" i="3"/>
  <c r="N78" i="3"/>
  <c r="J78" i="3" s="1"/>
  <c r="M78" i="3"/>
  <c r="I78" i="3"/>
  <c r="H78" i="3"/>
  <c r="G78" i="3"/>
  <c r="F78" i="3"/>
  <c r="C78" i="3"/>
  <c r="N77" i="3"/>
  <c r="M77" i="3"/>
  <c r="M88" i="3" s="1"/>
  <c r="I77" i="3"/>
  <c r="H77" i="3"/>
  <c r="G77" i="3"/>
  <c r="G88" i="3" s="1"/>
  <c r="F77" i="3"/>
  <c r="F88" i="3" s="1"/>
  <c r="E77" i="3"/>
  <c r="D77" i="3"/>
  <c r="D88" i="3" s="1"/>
  <c r="C77" i="3"/>
  <c r="M76" i="3"/>
  <c r="N76" i="3" s="1"/>
  <c r="J76" i="3" s="1"/>
  <c r="I76" i="3"/>
  <c r="H76" i="3"/>
  <c r="G76" i="3"/>
  <c r="F76" i="3"/>
  <c r="E76" i="3"/>
  <c r="D76" i="3"/>
  <c r="C76" i="3"/>
  <c r="H75" i="3"/>
  <c r="C75" i="3"/>
  <c r="N74" i="3"/>
  <c r="J74" i="3" s="1"/>
  <c r="I74" i="3"/>
  <c r="H74" i="3"/>
  <c r="G74" i="3"/>
  <c r="F74" i="3"/>
  <c r="C74" i="3"/>
  <c r="H73" i="3"/>
  <c r="C73" i="3"/>
  <c r="M72" i="3"/>
  <c r="N72" i="3" s="1"/>
  <c r="J72" i="3" s="1"/>
  <c r="I72" i="3"/>
  <c r="H72" i="3"/>
  <c r="G72" i="3"/>
  <c r="F72" i="3"/>
  <c r="C72" i="3"/>
  <c r="I71" i="3"/>
  <c r="G71" i="3"/>
  <c r="F71" i="3"/>
  <c r="C71" i="3"/>
  <c r="M70" i="3"/>
  <c r="N70" i="3" s="1"/>
  <c r="J70" i="3" s="1"/>
  <c r="I70" i="3"/>
  <c r="I87" i="3" s="1"/>
  <c r="H70" i="3"/>
  <c r="H87" i="3" s="1"/>
  <c r="G70" i="3"/>
  <c r="F70" i="3"/>
  <c r="F87" i="3" s="1"/>
  <c r="C70" i="3"/>
  <c r="M69" i="3"/>
  <c r="N69" i="3" s="1"/>
  <c r="J69" i="3" s="1"/>
  <c r="I69" i="3"/>
  <c r="H69" i="3"/>
  <c r="G69" i="3"/>
  <c r="F69" i="3"/>
  <c r="C69" i="3"/>
  <c r="M64" i="3"/>
  <c r="M80" i="3" s="1"/>
  <c r="I64" i="3"/>
  <c r="I80" i="3" s="1"/>
  <c r="H64" i="3"/>
  <c r="G64" i="3"/>
  <c r="G80" i="3" s="1"/>
  <c r="E64" i="3"/>
  <c r="E80" i="3" s="1"/>
  <c r="D64" i="3"/>
  <c r="C63" i="3"/>
  <c r="C64" i="3" s="1"/>
  <c r="M62" i="3"/>
  <c r="N62" i="3" s="1"/>
  <c r="J62" i="3" s="1"/>
  <c r="I62" i="3"/>
  <c r="H62" i="3"/>
  <c r="G62" i="3"/>
  <c r="F62" i="3"/>
  <c r="C62" i="3"/>
  <c r="M61" i="3"/>
  <c r="N61" i="3" s="1"/>
  <c r="J61" i="3" s="1"/>
  <c r="I61" i="3"/>
  <c r="H61" i="3"/>
  <c r="G61" i="3"/>
  <c r="F61" i="3"/>
  <c r="C61" i="3"/>
  <c r="M56" i="3"/>
  <c r="M81" i="3" s="1"/>
  <c r="N81" i="3" s="1"/>
  <c r="J81" i="3" s="1"/>
  <c r="I56" i="3"/>
  <c r="H56" i="3"/>
  <c r="G56" i="3"/>
  <c r="F56" i="3"/>
  <c r="E56" i="3"/>
  <c r="D56" i="3"/>
  <c r="I55" i="3"/>
  <c r="I79" i="3" s="1"/>
  <c r="H55" i="3"/>
  <c r="H79" i="3" s="1"/>
  <c r="C55" i="3"/>
  <c r="C56" i="3" s="1"/>
  <c r="M54" i="3"/>
  <c r="K54" i="3"/>
  <c r="I54" i="3"/>
  <c r="N54" i="3" s="1"/>
  <c r="J54" i="3" s="1"/>
  <c r="H54" i="3"/>
  <c r="G54" i="3"/>
  <c r="C54" i="3"/>
  <c r="C53" i="3"/>
  <c r="I52" i="3"/>
  <c r="H52" i="3"/>
  <c r="G52" i="3"/>
  <c r="F52" i="3"/>
  <c r="C52" i="3"/>
  <c r="M51" i="3"/>
  <c r="I51" i="3"/>
  <c r="N51" i="3" s="1"/>
  <c r="J51" i="3" s="1"/>
  <c r="H51" i="3"/>
  <c r="G51" i="3"/>
  <c r="F51" i="3"/>
  <c r="C51" i="3"/>
  <c r="I50" i="3"/>
  <c r="C50" i="3"/>
  <c r="I49" i="3"/>
  <c r="E49" i="3"/>
  <c r="D49" i="3"/>
  <c r="M45" i="3"/>
  <c r="M75" i="3" s="1"/>
  <c r="I45" i="3"/>
  <c r="G45" i="3"/>
  <c r="G55" i="3" s="1"/>
  <c r="F45" i="3"/>
  <c r="F55" i="3" s="1"/>
  <c r="C45" i="3"/>
  <c r="M44" i="3"/>
  <c r="M53" i="3" s="1"/>
  <c r="C44" i="3"/>
  <c r="M43" i="3"/>
  <c r="M52" i="3" s="1"/>
  <c r="N52" i="3" s="1"/>
  <c r="J52" i="3" s="1"/>
  <c r="I43" i="3"/>
  <c r="H43" i="3"/>
  <c r="G43" i="3"/>
  <c r="F43" i="3"/>
  <c r="C43" i="3"/>
  <c r="M42" i="3"/>
  <c r="M50" i="3" s="1"/>
  <c r="I42" i="3"/>
  <c r="N42" i="3" s="1"/>
  <c r="J42" i="3" s="1"/>
  <c r="H42" i="3"/>
  <c r="H50" i="3" s="1"/>
  <c r="G42" i="3"/>
  <c r="G50" i="3" s="1"/>
  <c r="F42" i="3"/>
  <c r="F50" i="3" s="1"/>
  <c r="E42" i="3"/>
  <c r="D42" i="3"/>
  <c r="C42" i="3"/>
  <c r="N41" i="3"/>
  <c r="J41" i="3" s="1"/>
  <c r="M41" i="3"/>
  <c r="M49" i="3" s="1"/>
  <c r="I41" i="3"/>
  <c r="H41" i="3"/>
  <c r="H49" i="3" s="1"/>
  <c r="G41" i="3"/>
  <c r="G49" i="3" s="1"/>
  <c r="F41" i="3"/>
  <c r="F49" i="3" s="1"/>
  <c r="C41" i="3"/>
  <c r="N40" i="3"/>
  <c r="J40" i="3" s="1"/>
  <c r="M40" i="3"/>
  <c r="I40" i="3"/>
  <c r="H40" i="3"/>
  <c r="G40" i="3"/>
  <c r="F40" i="3"/>
  <c r="C40" i="3"/>
  <c r="C49" i="3" s="1"/>
  <c r="N36" i="3"/>
  <c r="J36" i="3" s="1"/>
  <c r="M35" i="3"/>
  <c r="M73" i="3" s="1"/>
  <c r="I35" i="3"/>
  <c r="I73" i="3" s="1"/>
  <c r="H35" i="3"/>
  <c r="H63" i="3" s="1"/>
  <c r="G35" i="3"/>
  <c r="G73" i="3" s="1"/>
  <c r="F35" i="3"/>
  <c r="F73" i="3" s="1"/>
  <c r="C35" i="3"/>
  <c r="C36" i="3" s="1"/>
  <c r="N34" i="3"/>
  <c r="J34" i="3"/>
  <c r="C34" i="3"/>
  <c r="N33" i="3"/>
  <c r="N88" i="3" s="1"/>
  <c r="C33" i="3"/>
  <c r="M28" i="3"/>
  <c r="I28" i="3"/>
  <c r="N28" i="3" s="1"/>
  <c r="J28" i="3" s="1"/>
  <c r="G28" i="3"/>
  <c r="F28" i="3"/>
  <c r="E28" i="3"/>
  <c r="D28" i="3"/>
  <c r="C28" i="3"/>
  <c r="M27" i="3"/>
  <c r="I27" i="3"/>
  <c r="N27" i="3" s="1"/>
  <c r="J27" i="3" s="1"/>
  <c r="H27" i="3"/>
  <c r="G27" i="3"/>
  <c r="F27" i="3"/>
  <c r="C27" i="3"/>
  <c r="N26" i="3"/>
  <c r="J26" i="3" s="1"/>
  <c r="C26" i="3"/>
  <c r="N22" i="3"/>
  <c r="J22" i="3" s="1"/>
  <c r="C22" i="3"/>
  <c r="N21" i="3"/>
  <c r="J21" i="3" s="1"/>
  <c r="M21" i="3"/>
  <c r="I21" i="3"/>
  <c r="G21" i="3"/>
  <c r="F21" i="3"/>
  <c r="C21" i="3"/>
  <c r="N20" i="3"/>
  <c r="J20" i="3"/>
  <c r="C20" i="3"/>
  <c r="M19" i="3"/>
  <c r="I19" i="3"/>
  <c r="N19" i="3" s="1"/>
  <c r="J19" i="3" s="1"/>
  <c r="G19" i="3"/>
  <c r="F19" i="3"/>
  <c r="C19" i="3"/>
  <c r="M18" i="3"/>
  <c r="N18" i="3" s="1"/>
  <c r="J18" i="3" s="1"/>
  <c r="I18" i="3"/>
  <c r="H18" i="3"/>
  <c r="G18" i="3"/>
  <c r="F18" i="3"/>
  <c r="C18" i="3"/>
  <c r="N14" i="3"/>
  <c r="J14" i="3" s="1"/>
  <c r="C14" i="3"/>
  <c r="N13" i="3"/>
  <c r="J13" i="3" s="1"/>
  <c r="J87" i="3" s="1"/>
  <c r="C13" i="3"/>
  <c r="N12" i="3"/>
  <c r="J12" i="3"/>
  <c r="J77" i="3" s="1"/>
  <c r="C12" i="3"/>
  <c r="N11" i="3"/>
  <c r="J11" i="3" s="1"/>
  <c r="C11" i="3"/>
  <c r="N10" i="3"/>
  <c r="J10" i="3" s="1"/>
  <c r="C10" i="3"/>
  <c r="N9" i="3"/>
  <c r="J9" i="3" s="1"/>
  <c r="C9" i="3"/>
  <c r="N8" i="3"/>
  <c r="J8" i="3"/>
  <c r="J85" i="3" s="1"/>
  <c r="C8" i="3"/>
  <c r="N7" i="3"/>
  <c r="J7" i="3" s="1"/>
  <c r="C7" i="3"/>
  <c r="M77" i="4" l="1"/>
  <c r="N77" i="4" s="1"/>
  <c r="J77" i="4" s="1"/>
  <c r="N53" i="4"/>
  <c r="J53" i="4" s="1"/>
  <c r="N87" i="3"/>
  <c r="N73" i="3"/>
  <c r="J73" i="3" s="1"/>
  <c r="N75" i="3"/>
  <c r="J75" i="3" s="1"/>
  <c r="N80" i="3"/>
  <c r="J80" i="3" s="1"/>
  <c r="F75" i="3"/>
  <c r="F79" i="3"/>
  <c r="N50" i="3"/>
  <c r="J50" i="3" s="1"/>
  <c r="N53" i="3"/>
  <c r="J53" i="3" s="1"/>
  <c r="M86" i="3"/>
  <c r="N86" i="3" s="1"/>
  <c r="N49" i="3"/>
  <c r="J49" i="3" s="1"/>
  <c r="G75" i="3"/>
  <c r="G79" i="3"/>
  <c r="M71" i="3"/>
  <c r="N71" i="3" s="1"/>
  <c r="J71" i="3" s="1"/>
  <c r="J33" i="3"/>
  <c r="J88" i="3" s="1"/>
  <c r="N35" i="3"/>
  <c r="J35" i="3" s="1"/>
  <c r="N45" i="3"/>
  <c r="J45" i="3" s="1"/>
  <c r="N56" i="3"/>
  <c r="J56" i="3" s="1"/>
  <c r="I75" i="3"/>
  <c r="G81" i="3"/>
  <c r="J86" i="3"/>
  <c r="G63" i="3"/>
  <c r="N43" i="3"/>
  <c r="J43" i="3" s="1"/>
  <c r="N44" i="3"/>
  <c r="J44" i="3" s="1"/>
  <c r="M55" i="3"/>
  <c r="I63" i="3"/>
  <c r="N64" i="3"/>
  <c r="J64" i="3" s="1"/>
  <c r="M63" i="3"/>
  <c r="F63" i="3"/>
  <c r="N55" i="3" l="1"/>
  <c r="J55" i="3" s="1"/>
  <c r="M79" i="3"/>
  <c r="N79" i="3" s="1"/>
  <c r="J79" i="3" s="1"/>
  <c r="N63" i="3"/>
  <c r="J63" i="3" s="1"/>
  <c r="H88" i="1" l="1"/>
  <c r="D88" i="1"/>
  <c r="C88" i="1"/>
  <c r="F87" i="1"/>
  <c r="E87" i="1"/>
  <c r="D87" i="1"/>
  <c r="C87" i="1"/>
  <c r="I86" i="1"/>
  <c r="H86" i="1"/>
  <c r="G86" i="1"/>
  <c r="F86" i="1"/>
  <c r="E86" i="1"/>
  <c r="D86" i="1"/>
  <c r="C86" i="1"/>
  <c r="M85" i="1"/>
  <c r="N85" i="1" s="1"/>
  <c r="I85" i="1"/>
  <c r="H85" i="1"/>
  <c r="G85" i="1"/>
  <c r="F85" i="1"/>
  <c r="E85" i="1"/>
  <c r="D85" i="1"/>
  <c r="C85" i="1"/>
  <c r="N82" i="1"/>
  <c r="J82" i="1" s="1"/>
  <c r="M82" i="1"/>
  <c r="I82" i="1"/>
  <c r="G82" i="1"/>
  <c r="F82" i="1"/>
  <c r="E82" i="1"/>
  <c r="D82" i="1"/>
  <c r="C82" i="1"/>
  <c r="I81" i="1"/>
  <c r="H81" i="1"/>
  <c r="F81" i="1"/>
  <c r="E81" i="1"/>
  <c r="D81" i="1"/>
  <c r="M80" i="1"/>
  <c r="H80" i="1"/>
  <c r="G80" i="1"/>
  <c r="F80" i="1"/>
  <c r="C80" i="1"/>
  <c r="C81" i="1" s="1"/>
  <c r="H79" i="1"/>
  <c r="E79" i="1"/>
  <c r="D79" i="1"/>
  <c r="C79" i="1"/>
  <c r="M78" i="1"/>
  <c r="N78" i="1" s="1"/>
  <c r="J78" i="1" s="1"/>
  <c r="I78" i="1"/>
  <c r="H78" i="1"/>
  <c r="G78" i="1"/>
  <c r="F78" i="1"/>
  <c r="C78" i="1"/>
  <c r="M77" i="1"/>
  <c r="M88" i="1" s="1"/>
  <c r="I77" i="1"/>
  <c r="I88" i="1" s="1"/>
  <c r="H77" i="1"/>
  <c r="G77" i="1"/>
  <c r="G88" i="1" s="1"/>
  <c r="F77" i="1"/>
  <c r="F88" i="1" s="1"/>
  <c r="E77" i="1"/>
  <c r="E88" i="1" s="1"/>
  <c r="D77" i="1"/>
  <c r="C77" i="1"/>
  <c r="N76" i="1"/>
  <c r="J76" i="1" s="1"/>
  <c r="M76" i="1"/>
  <c r="I76" i="1"/>
  <c r="H76" i="1"/>
  <c r="G76" i="1"/>
  <c r="F76" i="1"/>
  <c r="E76" i="1"/>
  <c r="D76" i="1"/>
  <c r="C76" i="1"/>
  <c r="M75" i="1"/>
  <c r="F75" i="1"/>
  <c r="C75" i="1"/>
  <c r="I74" i="1"/>
  <c r="N74" i="1" s="1"/>
  <c r="J74" i="1" s="1"/>
  <c r="H74" i="1"/>
  <c r="G74" i="1"/>
  <c r="F74" i="1"/>
  <c r="C74" i="1"/>
  <c r="H73" i="1"/>
  <c r="C73" i="1"/>
  <c r="M72" i="1"/>
  <c r="I72" i="1"/>
  <c r="N72" i="1" s="1"/>
  <c r="J72" i="1" s="1"/>
  <c r="H72" i="1"/>
  <c r="G72" i="1"/>
  <c r="F72" i="1"/>
  <c r="C72" i="1"/>
  <c r="I71" i="1"/>
  <c r="G71" i="1"/>
  <c r="F71" i="1"/>
  <c r="C71" i="1"/>
  <c r="N70" i="1"/>
  <c r="J70" i="1" s="1"/>
  <c r="M70" i="1"/>
  <c r="M87" i="1" s="1"/>
  <c r="N87" i="1" s="1"/>
  <c r="I70" i="1"/>
  <c r="I87" i="1" s="1"/>
  <c r="H70" i="1"/>
  <c r="H87" i="1" s="1"/>
  <c r="G70" i="1"/>
  <c r="G87" i="1" s="1"/>
  <c r="F70" i="1"/>
  <c r="C70" i="1"/>
  <c r="N69" i="1"/>
  <c r="J69" i="1" s="1"/>
  <c r="M69" i="1"/>
  <c r="I69" i="1"/>
  <c r="H69" i="1"/>
  <c r="G69" i="1"/>
  <c r="F69" i="1"/>
  <c r="C69" i="1"/>
  <c r="N64" i="1"/>
  <c r="J64" i="1" s="1"/>
  <c r="M64" i="1"/>
  <c r="I64" i="1"/>
  <c r="I80" i="1" s="1"/>
  <c r="H64" i="1"/>
  <c r="G64" i="1"/>
  <c r="G81" i="1" s="1"/>
  <c r="E64" i="1"/>
  <c r="E80" i="1" s="1"/>
  <c r="D64" i="1"/>
  <c r="D80" i="1" s="1"/>
  <c r="C63" i="1"/>
  <c r="C64" i="1" s="1"/>
  <c r="M62" i="1"/>
  <c r="M71" i="1" s="1"/>
  <c r="N71" i="1" s="1"/>
  <c r="J71" i="1" s="1"/>
  <c r="I62" i="1"/>
  <c r="N62" i="1" s="1"/>
  <c r="J62" i="1" s="1"/>
  <c r="H62" i="1"/>
  <c r="G62" i="1"/>
  <c r="F62" i="1"/>
  <c r="C62" i="1"/>
  <c r="I61" i="1"/>
  <c r="H61" i="1"/>
  <c r="G61" i="1"/>
  <c r="F61" i="1"/>
  <c r="C61" i="1"/>
  <c r="M56" i="1"/>
  <c r="M81" i="1" s="1"/>
  <c r="N81" i="1" s="1"/>
  <c r="J81" i="1" s="1"/>
  <c r="I56" i="1"/>
  <c r="N56" i="1" s="1"/>
  <c r="J56" i="1" s="1"/>
  <c r="H56" i="1"/>
  <c r="G56" i="1"/>
  <c r="F56" i="1"/>
  <c r="E56" i="1"/>
  <c r="D56" i="1"/>
  <c r="M55" i="1"/>
  <c r="H55" i="1"/>
  <c r="H75" i="1" s="1"/>
  <c r="G55" i="1"/>
  <c r="G75" i="1" s="1"/>
  <c r="F55" i="1"/>
  <c r="F79" i="1" s="1"/>
  <c r="C55" i="1"/>
  <c r="C56" i="1" s="1"/>
  <c r="M54" i="1"/>
  <c r="N54" i="1" s="1"/>
  <c r="J54" i="1" s="1"/>
  <c r="K54" i="1"/>
  <c r="I54" i="1"/>
  <c r="H54" i="1"/>
  <c r="G54" i="1"/>
  <c r="C54" i="1"/>
  <c r="M53" i="1"/>
  <c r="N53" i="1" s="1"/>
  <c r="J53" i="1" s="1"/>
  <c r="C53" i="1"/>
  <c r="M52" i="1"/>
  <c r="N52" i="1" s="1"/>
  <c r="J52" i="1" s="1"/>
  <c r="I52" i="1"/>
  <c r="H52" i="1"/>
  <c r="G52" i="1"/>
  <c r="F52" i="1"/>
  <c r="C52" i="1"/>
  <c r="M51" i="1"/>
  <c r="N51" i="1" s="1"/>
  <c r="J51" i="1" s="1"/>
  <c r="I51" i="1"/>
  <c r="H51" i="1"/>
  <c r="G51" i="1"/>
  <c r="F51" i="1"/>
  <c r="C51" i="1"/>
  <c r="M50" i="1"/>
  <c r="N50" i="1" s="1"/>
  <c r="J50" i="1" s="1"/>
  <c r="G50" i="1"/>
  <c r="F50" i="1"/>
  <c r="C50" i="1"/>
  <c r="M49" i="1"/>
  <c r="H49" i="1"/>
  <c r="G49" i="1"/>
  <c r="E49" i="1"/>
  <c r="D49" i="1"/>
  <c r="C49" i="1"/>
  <c r="M45" i="1"/>
  <c r="I45" i="1"/>
  <c r="N45" i="1" s="1"/>
  <c r="J45" i="1" s="1"/>
  <c r="G45" i="1"/>
  <c r="F45" i="1"/>
  <c r="C45" i="1"/>
  <c r="N44" i="1"/>
  <c r="J44" i="1" s="1"/>
  <c r="M44" i="1"/>
  <c r="C44" i="1"/>
  <c r="N43" i="1"/>
  <c r="J43" i="1" s="1"/>
  <c r="M43" i="1"/>
  <c r="I43" i="1"/>
  <c r="H43" i="1"/>
  <c r="G43" i="1"/>
  <c r="F43" i="1"/>
  <c r="C43" i="1"/>
  <c r="N42" i="1"/>
  <c r="J42" i="1" s="1"/>
  <c r="M42" i="1"/>
  <c r="I42" i="1"/>
  <c r="I50" i="1" s="1"/>
  <c r="H42" i="1"/>
  <c r="H50" i="1" s="1"/>
  <c r="G42" i="1"/>
  <c r="F42" i="1"/>
  <c r="E42" i="1"/>
  <c r="D42" i="1"/>
  <c r="C42" i="1"/>
  <c r="M41" i="1"/>
  <c r="N41" i="1" s="1"/>
  <c r="J41" i="1" s="1"/>
  <c r="I41" i="1"/>
  <c r="I49" i="1" s="1"/>
  <c r="H41" i="1"/>
  <c r="G41" i="1"/>
  <c r="F41" i="1"/>
  <c r="F49" i="1" s="1"/>
  <c r="C41" i="1"/>
  <c r="M40" i="1"/>
  <c r="N40" i="1" s="1"/>
  <c r="J40" i="1" s="1"/>
  <c r="I40" i="1"/>
  <c r="H40" i="1"/>
  <c r="G40" i="1"/>
  <c r="F40" i="1"/>
  <c r="C40" i="1"/>
  <c r="N36" i="1"/>
  <c r="J36" i="1"/>
  <c r="M35" i="1"/>
  <c r="N35" i="1" s="1"/>
  <c r="J35" i="1" s="1"/>
  <c r="I35" i="1"/>
  <c r="I73" i="1" s="1"/>
  <c r="H35" i="1"/>
  <c r="H63" i="1" s="1"/>
  <c r="G35" i="1"/>
  <c r="G73" i="1" s="1"/>
  <c r="F35" i="1"/>
  <c r="F73" i="1" s="1"/>
  <c r="C35" i="1"/>
  <c r="C36" i="1" s="1"/>
  <c r="N34" i="1"/>
  <c r="J34" i="1" s="1"/>
  <c r="C34" i="1"/>
  <c r="N33" i="1"/>
  <c r="N88" i="1" s="1"/>
  <c r="C33" i="1"/>
  <c r="M28" i="1"/>
  <c r="N28" i="1" s="1"/>
  <c r="J28" i="1" s="1"/>
  <c r="I28" i="1"/>
  <c r="G28" i="1"/>
  <c r="F28" i="1"/>
  <c r="E28" i="1"/>
  <c r="D28" i="1"/>
  <c r="C28" i="1"/>
  <c r="N27" i="1"/>
  <c r="J27" i="1" s="1"/>
  <c r="M27" i="1"/>
  <c r="I27" i="1"/>
  <c r="H27" i="1"/>
  <c r="G27" i="1"/>
  <c r="F27" i="1"/>
  <c r="C27" i="1"/>
  <c r="N26" i="1"/>
  <c r="J26" i="1" s="1"/>
  <c r="I26" i="1"/>
  <c r="G26" i="1"/>
  <c r="F26" i="1"/>
  <c r="C26" i="1"/>
  <c r="N22" i="1"/>
  <c r="J22" i="1"/>
  <c r="C22" i="1"/>
  <c r="M21" i="1"/>
  <c r="I21" i="1"/>
  <c r="N21" i="1" s="1"/>
  <c r="J21" i="1" s="1"/>
  <c r="G21" i="1"/>
  <c r="F21" i="1"/>
  <c r="C21" i="1"/>
  <c r="N20" i="1"/>
  <c r="J20" i="1" s="1"/>
  <c r="C20" i="1"/>
  <c r="M19" i="1"/>
  <c r="N19" i="1" s="1"/>
  <c r="J19" i="1" s="1"/>
  <c r="I19" i="1"/>
  <c r="G19" i="1"/>
  <c r="F19" i="1"/>
  <c r="C19" i="1"/>
  <c r="M18" i="1"/>
  <c r="N18" i="1" s="1"/>
  <c r="J18" i="1" s="1"/>
  <c r="I18" i="1"/>
  <c r="H18" i="1"/>
  <c r="G18" i="1"/>
  <c r="F18" i="1"/>
  <c r="C18" i="1"/>
  <c r="N14" i="1"/>
  <c r="J14" i="1"/>
  <c r="C14" i="1"/>
  <c r="N13" i="1"/>
  <c r="J13" i="1"/>
  <c r="J87" i="1" s="1"/>
  <c r="C13" i="1"/>
  <c r="N12" i="1"/>
  <c r="J12" i="1" s="1"/>
  <c r="C12" i="1"/>
  <c r="N11" i="1"/>
  <c r="J11" i="1"/>
  <c r="C11" i="1"/>
  <c r="N10" i="1"/>
  <c r="J10" i="1"/>
  <c r="C10" i="1"/>
  <c r="N9" i="1"/>
  <c r="J9" i="1"/>
  <c r="C9" i="1"/>
  <c r="N8" i="1"/>
  <c r="J8" i="1" s="1"/>
  <c r="J85" i="1" s="1"/>
  <c r="C8" i="1"/>
  <c r="N7" i="1"/>
  <c r="J7" i="1"/>
  <c r="C7" i="1"/>
  <c r="J77" i="1" l="1"/>
  <c r="J86" i="1"/>
  <c r="N49" i="1"/>
  <c r="J49" i="1" s="1"/>
  <c r="N80" i="1"/>
  <c r="J80" i="1" s="1"/>
  <c r="I63" i="1"/>
  <c r="I55" i="1"/>
  <c r="M61" i="1"/>
  <c r="N61" i="1" s="1"/>
  <c r="J61" i="1" s="1"/>
  <c r="G63" i="1"/>
  <c r="M63" i="1"/>
  <c r="M73" i="1"/>
  <c r="N73" i="1" s="1"/>
  <c r="J73" i="1" s="1"/>
  <c r="N77" i="1"/>
  <c r="J33" i="1"/>
  <c r="J88" i="1" s="1"/>
  <c r="G79" i="1"/>
  <c r="M79" i="1"/>
  <c r="M86" i="1"/>
  <c r="N86" i="1" s="1"/>
  <c r="F63" i="1"/>
  <c r="I79" i="1" l="1"/>
  <c r="N79" i="1" s="1"/>
  <c r="J79" i="1" s="1"/>
  <c r="I75" i="1"/>
  <c r="N75" i="1" s="1"/>
  <c r="J75" i="1" s="1"/>
  <c r="N55" i="1"/>
  <c r="J55" i="1" s="1"/>
  <c r="N63" i="1"/>
  <c r="J63" i="1" s="1"/>
</calcChain>
</file>

<file path=xl/sharedStrings.xml><?xml version="1.0" encoding="utf-8"?>
<sst xmlns="http://schemas.openxmlformats.org/spreadsheetml/2006/main" count="643" uniqueCount="42">
  <si>
    <t>Discretion used in valuation of TFC</t>
  </si>
  <si>
    <t xml:space="preserve">Valuation carried on </t>
  </si>
  <si>
    <t>MCB DCF Income Fund</t>
  </si>
  <si>
    <t>S.No</t>
  </si>
  <si>
    <t>Scrip</t>
  </si>
  <si>
    <t>Discretion date</t>
  </si>
  <si>
    <t>Issue date</t>
  </si>
  <si>
    <t>Maturity Date</t>
  </si>
  <si>
    <t>Mufap Price</t>
  </si>
  <si>
    <t>Discretionary '% used</t>
  </si>
  <si>
    <t>Mark up/down in yield</t>
  </si>
  <si>
    <t>Revised rate after discretionary adjustment</t>
  </si>
  <si>
    <t>Per unit impact</t>
  </si>
  <si>
    <t>Outstanding Number of Units</t>
  </si>
  <si>
    <t xml:space="preserve"> Number of TFCs</t>
  </si>
  <si>
    <t>Face Value</t>
  </si>
  <si>
    <t xml:space="preserve">Impact </t>
  </si>
  <si>
    <t>Bank Al-Habib Ltd. - TFC (17-03-16)</t>
  </si>
  <si>
    <t>Markdown</t>
  </si>
  <si>
    <t xml:space="preserve">JAHANGIR SIDDIQUI &amp; COMPANY LTD. - TFC (06-03-18) </t>
  </si>
  <si>
    <t>Markup</t>
  </si>
  <si>
    <t>JAHANGIR SIDDIQUI &amp; COMPANY LTD. - TFC (18-07-17)</t>
  </si>
  <si>
    <t xml:space="preserve">Ghani Gases Ltd.  SUK (02-02-2017) </t>
  </si>
  <si>
    <t xml:space="preserve">Askari Bank Limited </t>
  </si>
  <si>
    <t>DAWOOD HERCULES CORPORATION LTD. SUKUK (01-03-18)</t>
  </si>
  <si>
    <t>The Bank of Punjab-TFC (23-12-16)</t>
  </si>
  <si>
    <t>Habib Bank limited</t>
  </si>
  <si>
    <t>MCB Pakistan Asset Allocation Fund</t>
  </si>
  <si>
    <t>Bank Alfalah Limited - 5</t>
  </si>
  <si>
    <t>Askari Bank Limited - V</t>
  </si>
  <si>
    <t>Pakistan Income Fund</t>
  </si>
  <si>
    <t>International Brands Ltd. Sukuk (15-11-17)</t>
  </si>
  <si>
    <t>Alhamra Islamic Income Fund</t>
  </si>
  <si>
    <t>Aspin Pharma Pvt Ltd</t>
  </si>
  <si>
    <t>Meezan Bank Ltd (09-Jan-2020)</t>
  </si>
  <si>
    <t>Pakistan Income Enhancement Fund</t>
  </si>
  <si>
    <t>Pakistan Pension Fund -Debt Sub Fund</t>
  </si>
  <si>
    <t>Dawood Hercules Corporation Ltd. Sukuk (16-11-17)</t>
  </si>
  <si>
    <t>Alhmara Islamic Pension Fund- debt Sub Fund</t>
  </si>
  <si>
    <t>Pakistan Income  Fund</t>
  </si>
  <si>
    <t xml:space="preserve">The Bank of Punjab-TFC </t>
  </si>
  <si>
    <t>MCB Pakistan Frequent Payout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</si>
</sst>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000_);_(* \(#,##0.0000\);_(* &quot;-&quot;??_);_(@_)"/>
    <numFmt numFmtId="167" formatCode="[$-409]d\-mmm\-yy;@"/>
    <numFmt numFmtId="168" formatCode="_-* #,##0.00_-;\-* #,##0.00_-;_-* &quot;-&quot;??_-;_-@_-"/>
    <numFmt numFmtId="169" formatCode="#,##0.0000_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0" borderId="0"/>
  </cellStyleXfs>
  <cellXfs count="89">
    <xf numFmtId="0" fontId="0" fillId="0" borderId="0" xfId="0"/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center"/>
    </xf>
    <xf numFmtId="164" fontId="3" fillId="0" borderId="0" xfId="2" applyNumberFormat="1" applyFont="1" applyAlignment="1">
      <alignment horizontal="center"/>
    </xf>
    <xf numFmtId="165" fontId="3" fillId="0" borderId="0" xfId="1" applyNumberFormat="1" applyFont="1"/>
    <xf numFmtId="0" fontId="3" fillId="0" borderId="0" xfId="3" applyFont="1" applyBorder="1"/>
    <xf numFmtId="15" fontId="2" fillId="0" borderId="0" xfId="3" applyNumberFormat="1" applyFont="1"/>
    <xf numFmtId="166" fontId="3" fillId="0" borderId="0" xfId="3" applyNumberFormat="1" applyFont="1" applyAlignment="1">
      <alignment horizontal="center"/>
    </xf>
    <xf numFmtId="0" fontId="2" fillId="0" borderId="0" xfId="3" applyFont="1" applyAlignment="1">
      <alignment horizontal="left"/>
    </xf>
    <xf numFmtId="0" fontId="2" fillId="2" borderId="1" xfId="3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/>
    </xf>
    <xf numFmtId="0" fontId="4" fillId="0" borderId="1" xfId="3" applyFont="1" applyFill="1" applyBorder="1"/>
    <xf numFmtId="15" fontId="3" fillId="0" borderId="1" xfId="3" applyNumberFormat="1" applyFont="1" applyFill="1" applyBorder="1" applyAlignment="1">
      <alignment horizontal="center"/>
    </xf>
    <xf numFmtId="167" fontId="4" fillId="0" borderId="1" xfId="3" applyNumberFormat="1" applyFont="1" applyFill="1" applyBorder="1" applyAlignment="1">
      <alignment horizontal="center"/>
    </xf>
    <xf numFmtId="166" fontId="4" fillId="0" borderId="1" xfId="1" applyNumberFormat="1" applyFont="1" applyFill="1" applyBorder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0" fontId="3" fillId="0" borderId="1" xfId="3" applyFont="1" applyFill="1" applyBorder="1" applyAlignment="1">
      <alignment horizontal="center"/>
    </xf>
    <xf numFmtId="166" fontId="4" fillId="0" borderId="1" xfId="1" applyNumberFormat="1" applyFont="1" applyFill="1" applyBorder="1"/>
    <xf numFmtId="165" fontId="4" fillId="0" borderId="1" xfId="1" applyNumberFormat="1" applyFont="1" applyFill="1" applyBorder="1"/>
    <xf numFmtId="165" fontId="3" fillId="0" borderId="1" xfId="1" applyNumberFormat="1" applyFont="1" applyFill="1" applyBorder="1"/>
    <xf numFmtId="43" fontId="3" fillId="0" borderId="1" xfId="1" applyFont="1" applyFill="1" applyBorder="1"/>
    <xf numFmtId="0" fontId="3" fillId="0" borderId="0" xfId="3" applyFont="1" applyFill="1" applyBorder="1"/>
    <xf numFmtId="10" fontId="3" fillId="0" borderId="1" xfId="2" applyNumberFormat="1" applyFont="1" applyFill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0" fontId="4" fillId="0" borderId="2" xfId="3" applyFont="1" applyFill="1" applyBorder="1" applyAlignment="1">
      <alignment horizontal="center"/>
    </xf>
    <xf numFmtId="0" fontId="4" fillId="0" borderId="2" xfId="3" applyFont="1" applyFill="1" applyBorder="1"/>
    <xf numFmtId="15" fontId="3" fillId="0" borderId="2" xfId="3" applyNumberFormat="1" applyFont="1" applyFill="1" applyBorder="1" applyAlignment="1">
      <alignment horizontal="center"/>
    </xf>
    <xf numFmtId="167" fontId="4" fillId="0" borderId="2" xfId="3" applyNumberFormat="1" applyFont="1" applyFill="1" applyBorder="1" applyAlignment="1">
      <alignment horizontal="center"/>
    </xf>
    <xf numFmtId="166" fontId="4" fillId="0" borderId="2" xfId="1" applyNumberFormat="1" applyFont="1" applyFill="1" applyBorder="1" applyAlignment="1">
      <alignment horizontal="center"/>
    </xf>
    <xf numFmtId="164" fontId="3" fillId="0" borderId="2" xfId="2" applyNumberFormat="1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166" fontId="4" fillId="0" borderId="2" xfId="1" applyNumberFormat="1" applyFont="1" applyFill="1" applyBorder="1"/>
    <xf numFmtId="165" fontId="3" fillId="0" borderId="2" xfId="1" applyNumberFormat="1" applyFont="1" applyFill="1" applyBorder="1"/>
    <xf numFmtId="43" fontId="3" fillId="0" borderId="3" xfId="1" applyFont="1" applyFill="1" applyBorder="1"/>
    <xf numFmtId="0" fontId="3" fillId="0" borderId="0" xfId="3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168" fontId="3" fillId="0" borderId="0" xfId="3" applyNumberFormat="1" applyFont="1" applyBorder="1" applyAlignment="1">
      <alignment horizontal="center"/>
    </xf>
    <xf numFmtId="165" fontId="3" fillId="0" borderId="0" xfId="1" applyNumberFormat="1" applyFont="1" applyBorder="1"/>
    <xf numFmtId="0" fontId="2" fillId="0" borderId="0" xfId="3" applyFont="1" applyBorder="1" applyAlignment="1">
      <alignment horizontal="left"/>
    </xf>
    <xf numFmtId="0" fontId="2" fillId="2" borderId="0" xfId="3" applyFont="1" applyFill="1" applyBorder="1" applyAlignment="1">
      <alignment horizontal="center" vertical="center" wrapText="1"/>
    </xf>
    <xf numFmtId="164" fontId="2" fillId="2" borderId="0" xfId="2" applyNumberFormat="1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/>
    <xf numFmtId="15" fontId="3" fillId="0" borderId="0" xfId="3" applyNumberFormat="1" applyFont="1" applyFill="1" applyBorder="1" applyAlignment="1">
      <alignment horizontal="center"/>
    </xf>
    <xf numFmtId="167" fontId="4" fillId="0" borderId="0" xfId="3" applyNumberFormat="1" applyFont="1" applyFill="1" applyBorder="1" applyAlignment="1">
      <alignment horizontal="center"/>
    </xf>
    <xf numFmtId="166" fontId="4" fillId="0" borderId="0" xfId="1" applyNumberFormat="1" applyFont="1" applyFill="1" applyBorder="1" applyAlignment="1">
      <alignment horizontal="center"/>
    </xf>
    <xf numFmtId="164" fontId="3" fillId="0" borderId="0" xfId="2" applyNumberFormat="1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166" fontId="4" fillId="0" borderId="0" xfId="1" applyNumberFormat="1" applyFont="1" applyFill="1" applyBorder="1"/>
    <xf numFmtId="165" fontId="4" fillId="0" borderId="0" xfId="1" applyNumberFormat="1" applyFont="1" applyFill="1" applyBorder="1"/>
    <xf numFmtId="165" fontId="3" fillId="0" borderId="0" xfId="1" applyNumberFormat="1" applyFont="1" applyFill="1" applyBorder="1"/>
    <xf numFmtId="43" fontId="3" fillId="0" borderId="0" xfId="1" applyFont="1" applyFill="1" applyBorder="1"/>
    <xf numFmtId="10" fontId="3" fillId="0" borderId="0" xfId="2" applyNumberFormat="1" applyFont="1" applyFill="1" applyBorder="1" applyAlignment="1">
      <alignment horizontal="center"/>
    </xf>
    <xf numFmtId="164" fontId="4" fillId="0" borderId="1" xfId="2" applyNumberFormat="1" applyFont="1" applyFill="1" applyBorder="1" applyAlignment="1">
      <alignment horizontal="center"/>
    </xf>
    <xf numFmtId="43" fontId="3" fillId="0" borderId="4" xfId="1" applyFont="1" applyFill="1" applyBorder="1"/>
    <xf numFmtId="0" fontId="2" fillId="2" borderId="2" xfId="3" applyFont="1" applyFill="1" applyBorder="1" applyAlignment="1">
      <alignment horizontal="center" vertical="center" wrapText="1"/>
    </xf>
    <xf numFmtId="164" fontId="2" fillId="2" borderId="2" xfId="2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 wrapText="1"/>
    </xf>
    <xf numFmtId="0" fontId="2" fillId="2" borderId="3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/>
    </xf>
    <xf numFmtId="0" fontId="4" fillId="0" borderId="5" xfId="3" applyFont="1" applyFill="1" applyBorder="1"/>
    <xf numFmtId="15" fontId="3" fillId="0" borderId="6" xfId="3" applyNumberFormat="1" applyFont="1" applyFill="1" applyBorder="1" applyAlignment="1">
      <alignment horizontal="center"/>
    </xf>
    <xf numFmtId="167" fontId="4" fillId="0" borderId="5" xfId="3" applyNumberFormat="1" applyFont="1" applyFill="1" applyBorder="1" applyAlignment="1">
      <alignment horizontal="center"/>
    </xf>
    <xf numFmtId="166" fontId="4" fillId="0" borderId="5" xfId="1" applyNumberFormat="1" applyFont="1" applyFill="1" applyBorder="1" applyAlignment="1">
      <alignment horizontal="center"/>
    </xf>
    <xf numFmtId="164" fontId="4" fillId="0" borderId="5" xfId="2" applyNumberFormat="1" applyFont="1" applyFill="1" applyBorder="1" applyAlignment="1">
      <alignment horizontal="center"/>
    </xf>
    <xf numFmtId="166" fontId="4" fillId="0" borderId="5" xfId="1" applyNumberFormat="1" applyFont="1" applyFill="1" applyBorder="1"/>
    <xf numFmtId="165" fontId="3" fillId="0" borderId="5" xfId="1" applyNumberFormat="1" applyFont="1" applyFill="1" applyBorder="1"/>
    <xf numFmtId="43" fontId="3" fillId="0" borderId="7" xfId="1" applyFont="1" applyFill="1" applyBorder="1"/>
    <xf numFmtId="10" fontId="4" fillId="0" borderId="1" xfId="2" applyNumberFormat="1" applyFont="1" applyFill="1" applyBorder="1" applyAlignment="1">
      <alignment horizontal="center"/>
    </xf>
    <xf numFmtId="166" fontId="3" fillId="0" borderId="1" xfId="1" applyNumberFormat="1" applyFont="1" applyFill="1" applyBorder="1" applyAlignment="1">
      <alignment horizontal="center"/>
    </xf>
    <xf numFmtId="166" fontId="3" fillId="0" borderId="1" xfId="3" applyNumberFormat="1" applyFont="1" applyFill="1" applyBorder="1" applyAlignment="1">
      <alignment horizontal="center"/>
    </xf>
    <xf numFmtId="164" fontId="4" fillId="0" borderId="0" xfId="2" applyNumberFormat="1" applyFont="1" applyFill="1" applyBorder="1" applyAlignment="1">
      <alignment horizontal="center"/>
    </xf>
    <xf numFmtId="0" fontId="3" fillId="0" borderId="1" xfId="3" applyFont="1" applyFill="1" applyBorder="1"/>
    <xf numFmtId="167" fontId="3" fillId="0" borderId="1" xfId="3" applyNumberFormat="1" applyFont="1" applyFill="1" applyBorder="1" applyAlignment="1">
      <alignment horizontal="center"/>
    </xf>
    <xf numFmtId="166" fontId="3" fillId="0" borderId="1" xfId="1" applyNumberFormat="1" applyFont="1" applyFill="1" applyBorder="1"/>
    <xf numFmtId="165" fontId="4" fillId="0" borderId="1" xfId="1" applyNumberFormat="1" applyFont="1" applyFill="1" applyBorder="1" applyAlignment="1">
      <alignment horizontal="center"/>
    </xf>
    <xf numFmtId="165" fontId="4" fillId="0" borderId="4" xfId="1" applyNumberFormat="1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/>
    </xf>
    <xf numFmtId="165" fontId="3" fillId="0" borderId="2" xfId="3" applyNumberFormat="1" applyFont="1" applyFill="1" applyBorder="1"/>
    <xf numFmtId="166" fontId="3" fillId="0" borderId="0" xfId="3" applyNumberFormat="1" applyFont="1" applyFill="1" applyBorder="1"/>
    <xf numFmtId="165" fontId="3" fillId="0" borderId="1" xfId="3" applyNumberFormat="1" applyFont="1" applyFill="1" applyBorder="1"/>
    <xf numFmtId="165" fontId="3" fillId="0" borderId="5" xfId="3" applyNumberFormat="1" applyFont="1" applyFill="1" applyBorder="1"/>
    <xf numFmtId="165" fontId="3" fillId="0" borderId="0" xfId="3" applyNumberFormat="1" applyFont="1" applyFill="1" applyBorder="1"/>
    <xf numFmtId="169" fontId="6" fillId="0" borderId="1" xfId="4" applyNumberFormat="1" applyFont="1" applyBorder="1" applyAlignment="1">
      <alignment horizontal="right"/>
    </xf>
  </cellXfs>
  <cellStyles count="5">
    <cellStyle name="Comma" xfId="1" builtinId="3"/>
    <cellStyle name="Normal" xfId="0" builtinId="0"/>
    <cellStyle name="Normal 2" xfId="4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5"/>
  <sheetViews>
    <sheetView showGridLines="0" tabSelected="1" view="pageBreakPreview" zoomScale="70" zoomScaleNormal="70" zoomScaleSheetLayoutView="70" zoomScalePageLayoutView="70" workbookViewId="0">
      <selection activeCell="L46" sqref="L46"/>
    </sheetView>
  </sheetViews>
  <sheetFormatPr defaultColWidth="9.140625" defaultRowHeight="15.75" x14ac:dyDescent="0.25"/>
  <cols>
    <col min="1" max="1" width="8" style="2" customWidth="1"/>
    <col min="2" max="2" width="64" style="2" bestFit="1" customWidth="1"/>
    <col min="3" max="3" width="17.7109375" style="2" customWidth="1"/>
    <col min="4" max="4" width="15.5703125" style="2" bestFit="1" customWidth="1"/>
    <col min="5" max="5" width="16.42578125" style="2" customWidth="1"/>
    <col min="6" max="6" width="14.42578125" style="3" customWidth="1"/>
    <col min="7" max="7" width="19.5703125" style="4" customWidth="1"/>
    <col min="8" max="8" width="16.7109375" style="3" customWidth="1"/>
    <col min="9" max="9" width="20.5703125" style="3" customWidth="1"/>
    <col min="10" max="10" width="12.85546875" style="2" customWidth="1"/>
    <col min="11" max="11" width="34" style="5" customWidth="1"/>
    <col min="12" max="12" width="15.42578125" style="5" bestFit="1" customWidth="1"/>
    <col min="13" max="13" width="18.7109375" style="5" bestFit="1" customWidth="1"/>
    <col min="14" max="14" width="19.7109375" style="2" customWidth="1"/>
    <col min="15" max="16384" width="9.140625" style="6"/>
  </cols>
  <sheetData>
    <row r="1" spans="1:14" x14ac:dyDescent="0.25">
      <c r="A1" s="1" t="s">
        <v>0</v>
      </c>
      <c r="C1" s="1"/>
    </row>
    <row r="2" spans="1:14" x14ac:dyDescent="0.25">
      <c r="A2" s="1" t="s">
        <v>1</v>
      </c>
      <c r="C2" s="7">
        <v>44403</v>
      </c>
      <c r="F2" s="8"/>
      <c r="I2" s="8"/>
    </row>
    <row r="3" spans="1:14" x14ac:dyDescent="0.25">
      <c r="A3" s="1"/>
      <c r="C3" s="1"/>
      <c r="F3" s="8"/>
    </row>
    <row r="5" spans="1:14" x14ac:dyDescent="0.25">
      <c r="A5" s="9" t="s">
        <v>2</v>
      </c>
    </row>
    <row r="6" spans="1:14" ht="47.25" x14ac:dyDescent="0.2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1" t="s">
        <v>9</v>
      </c>
      <c r="H6" s="10" t="s">
        <v>10</v>
      </c>
      <c r="I6" s="10" t="s">
        <v>11</v>
      </c>
      <c r="J6" s="10" t="s">
        <v>12</v>
      </c>
      <c r="K6" s="12" t="s">
        <v>13</v>
      </c>
      <c r="L6" s="12" t="s">
        <v>14</v>
      </c>
      <c r="M6" s="12" t="s">
        <v>15</v>
      </c>
      <c r="N6" s="10" t="s">
        <v>16</v>
      </c>
    </row>
    <row r="7" spans="1:14" s="24" customFormat="1" ht="15.75" hidden="1" customHeight="1" x14ac:dyDescent="0.25">
      <c r="A7" s="13">
        <v>1</v>
      </c>
      <c r="B7" s="14" t="s">
        <v>17</v>
      </c>
      <c r="C7" s="15">
        <f t="shared" ref="C7:C14" si="0">$C$2</f>
        <v>44403</v>
      </c>
      <c r="D7" s="16">
        <v>42446</v>
      </c>
      <c r="E7" s="16">
        <v>46098</v>
      </c>
      <c r="F7" s="17">
        <v>90.346136978840605</v>
      </c>
      <c r="G7" s="18">
        <v>-1.5E-3</v>
      </c>
      <c r="H7" s="19" t="s">
        <v>18</v>
      </c>
      <c r="I7" s="17">
        <v>90.893496104903164</v>
      </c>
      <c r="J7" s="20">
        <f t="shared" ref="J7:J14" si="1">ROUND(N7/K7,4)</f>
        <v>8.0000000000000002E-3</v>
      </c>
      <c r="K7" s="21">
        <v>35983606.870399997</v>
      </c>
      <c r="L7" s="22">
        <v>10480</v>
      </c>
      <c r="M7" s="22">
        <v>4991</v>
      </c>
      <c r="N7" s="23">
        <f t="shared" ref="N7:N14" si="2">L7*M7*(I7-F7)%</f>
        <v>286299.91292907903</v>
      </c>
    </row>
    <row r="8" spans="1:14" s="24" customFormat="1" ht="15.75" customHeight="1" x14ac:dyDescent="0.25">
      <c r="A8" s="13">
        <v>1</v>
      </c>
      <c r="B8" s="14" t="s">
        <v>19</v>
      </c>
      <c r="C8" s="15">
        <f t="shared" si="0"/>
        <v>44403</v>
      </c>
      <c r="D8" s="16">
        <v>43165</v>
      </c>
      <c r="E8" s="16">
        <v>44991</v>
      </c>
      <c r="F8" s="17">
        <v>99.437949585852806</v>
      </c>
      <c r="G8" s="25">
        <v>1.4999999999999999E-2</v>
      </c>
      <c r="H8" s="19" t="s">
        <v>20</v>
      </c>
      <c r="I8" s="17">
        <v>97.892026319509441</v>
      </c>
      <c r="J8" s="20">
        <f t="shared" si="1"/>
        <v>-2.92E-2</v>
      </c>
      <c r="K8" s="26">
        <v>38146595.362499997</v>
      </c>
      <c r="L8" s="22">
        <v>18000</v>
      </c>
      <c r="M8" s="22">
        <v>4000</v>
      </c>
      <c r="N8" s="23">
        <f t="shared" si="2"/>
        <v>-1113064.751767223</v>
      </c>
    </row>
    <row r="9" spans="1:14" s="24" customFormat="1" ht="15.75" customHeight="1" x14ac:dyDescent="0.25">
      <c r="A9" s="13">
        <v>2</v>
      </c>
      <c r="B9" s="14" t="s">
        <v>21</v>
      </c>
      <c r="C9" s="15">
        <f t="shared" si="0"/>
        <v>44403</v>
      </c>
      <c r="D9" s="16">
        <v>42934</v>
      </c>
      <c r="E9" s="16">
        <v>44760</v>
      </c>
      <c r="F9" s="17">
        <v>100.43655934253705</v>
      </c>
      <c r="G9" s="25">
        <v>1.2500000000000001E-2</v>
      </c>
      <c r="H9" s="19" t="s">
        <v>20</v>
      </c>
      <c r="I9" s="17">
        <v>98.969309072317614</v>
      </c>
      <c r="J9" s="20">
        <f t="shared" si="1"/>
        <v>-8.6999999999999994E-3</v>
      </c>
      <c r="K9" s="26">
        <v>38146595.362499997</v>
      </c>
      <c r="L9" s="22">
        <v>10000</v>
      </c>
      <c r="M9" s="22">
        <v>2250</v>
      </c>
      <c r="N9" s="23">
        <f t="shared" si="2"/>
        <v>-330131.31079937355</v>
      </c>
    </row>
    <row r="10" spans="1:14" s="24" customFormat="1" ht="15.75" hidden="1" customHeight="1" x14ac:dyDescent="0.25">
      <c r="A10" s="13">
        <v>2</v>
      </c>
      <c r="B10" s="14" t="s">
        <v>22</v>
      </c>
      <c r="C10" s="15">
        <f t="shared" si="0"/>
        <v>44403</v>
      </c>
      <c r="D10" s="16">
        <v>42768</v>
      </c>
      <c r="E10" s="16">
        <v>44959</v>
      </c>
      <c r="F10" s="20">
        <v>87.410891850704047</v>
      </c>
      <c r="G10" s="25">
        <v>1.4999999999999999E-2</v>
      </c>
      <c r="H10" s="19" t="s">
        <v>20</v>
      </c>
      <c r="I10" s="20">
        <v>86.017545259445228</v>
      </c>
      <c r="J10" s="20">
        <f t="shared" si="1"/>
        <v>-8.6E-3</v>
      </c>
      <c r="K10" s="21">
        <v>37238864.110200003</v>
      </c>
      <c r="L10" s="22">
        <v>500</v>
      </c>
      <c r="M10" s="22">
        <v>45832.66</v>
      </c>
      <c r="N10" s="23">
        <f t="shared" si="2"/>
        <v>-319303.90289662214</v>
      </c>
    </row>
    <row r="11" spans="1:14" s="24" customFormat="1" ht="15.75" customHeight="1" x14ac:dyDescent="0.25">
      <c r="A11" s="13">
        <v>3</v>
      </c>
      <c r="B11" s="14" t="s">
        <v>23</v>
      </c>
      <c r="C11" s="15">
        <f t="shared" si="0"/>
        <v>44403</v>
      </c>
      <c r="D11" s="16">
        <v>43907</v>
      </c>
      <c r="E11" s="16">
        <v>47559</v>
      </c>
      <c r="F11" s="17">
        <v>100.75844488195121</v>
      </c>
      <c r="G11" s="25">
        <v>2.5000000000000001E-3</v>
      </c>
      <c r="H11" s="19" t="s">
        <v>20</v>
      </c>
      <c r="I11" s="17">
        <v>99.288368752514302</v>
      </c>
      <c r="J11" s="20">
        <f t="shared" si="1"/>
        <v>-1.9300000000000001E-2</v>
      </c>
      <c r="K11" s="21">
        <v>38146595.362499997</v>
      </c>
      <c r="L11" s="22">
        <v>50</v>
      </c>
      <c r="M11" s="22">
        <v>1000000</v>
      </c>
      <c r="N11" s="23">
        <f t="shared" si="2"/>
        <v>-735038.06471845217</v>
      </c>
    </row>
    <row r="12" spans="1:14" s="24" customFormat="1" ht="15.75" hidden="1" customHeight="1" x14ac:dyDescent="0.25">
      <c r="A12" s="13">
        <v>5</v>
      </c>
      <c r="B12" s="14" t="s">
        <v>24</v>
      </c>
      <c r="C12" s="15">
        <f t="shared" si="0"/>
        <v>44403</v>
      </c>
      <c r="D12" s="16">
        <v>43160</v>
      </c>
      <c r="E12" s="16">
        <v>44986</v>
      </c>
      <c r="F12" s="17">
        <v>99.986662182950553</v>
      </c>
      <c r="G12" s="25">
        <v>1E-3</v>
      </c>
      <c r="H12" s="19" t="s">
        <v>20</v>
      </c>
      <c r="I12" s="17">
        <v>99.783800535158235</v>
      </c>
      <c r="J12" s="20">
        <f t="shared" si="1"/>
        <v>-5.4000000000000003E-3</v>
      </c>
      <c r="K12" s="21">
        <v>37716058.631999999</v>
      </c>
      <c r="L12" s="22">
        <v>1000</v>
      </c>
      <c r="M12" s="22">
        <v>100000</v>
      </c>
      <c r="N12" s="23">
        <f t="shared" si="2"/>
        <v>-202861.64779231799</v>
      </c>
    </row>
    <row r="13" spans="1:14" s="24" customFormat="1" ht="15.75" hidden="1" customHeight="1" x14ac:dyDescent="0.25">
      <c r="A13" s="13">
        <v>3</v>
      </c>
      <c r="B13" s="14" t="s">
        <v>25</v>
      </c>
      <c r="C13" s="15">
        <f t="shared" si="0"/>
        <v>44403</v>
      </c>
      <c r="D13" s="16">
        <v>42727</v>
      </c>
      <c r="E13" s="16">
        <v>46379</v>
      </c>
      <c r="F13" s="17">
        <v>100</v>
      </c>
      <c r="G13" s="25">
        <v>7.4999999999999997E-3</v>
      </c>
      <c r="H13" s="19" t="s">
        <v>20</v>
      </c>
      <c r="I13" s="17">
        <v>96.942099999999996</v>
      </c>
      <c r="J13" s="20">
        <f t="shared" si="1"/>
        <v>-0.1009</v>
      </c>
      <c r="K13" s="26">
        <v>36323139.914499998</v>
      </c>
      <c r="L13" s="22">
        <v>1200</v>
      </c>
      <c r="M13" s="22">
        <v>99840</v>
      </c>
      <c r="N13" s="23">
        <f t="shared" si="2"/>
        <v>-3663608.8320000046</v>
      </c>
    </row>
    <row r="14" spans="1:14" s="24" customFormat="1" ht="15.75" hidden="1" customHeight="1" x14ac:dyDescent="0.25">
      <c r="A14" s="27">
        <v>2</v>
      </c>
      <c r="B14" s="28" t="s">
        <v>26</v>
      </c>
      <c r="C14" s="29">
        <f t="shared" si="0"/>
        <v>44403</v>
      </c>
      <c r="D14" s="30">
        <v>42419</v>
      </c>
      <c r="E14" s="30">
        <v>46072</v>
      </c>
      <c r="F14" s="31">
        <v>96.321689848909429</v>
      </c>
      <c r="G14" s="32">
        <v>-1.5E-3</v>
      </c>
      <c r="H14" s="33" t="s">
        <v>18</v>
      </c>
      <c r="I14" s="31">
        <v>96.911010470544085</v>
      </c>
      <c r="J14" s="34">
        <f t="shared" si="1"/>
        <v>6.8999999999999999E-3</v>
      </c>
      <c r="K14" s="35">
        <v>35983606.870399997</v>
      </c>
      <c r="L14" s="35">
        <v>425</v>
      </c>
      <c r="M14" s="35">
        <v>99820</v>
      </c>
      <c r="N14" s="36">
        <f t="shared" si="2"/>
        <v>250010.43391917812</v>
      </c>
    </row>
    <row r="15" spans="1:14" x14ac:dyDescent="0.25">
      <c r="A15" s="6"/>
      <c r="B15" s="6"/>
      <c r="C15" s="6"/>
      <c r="D15" s="6"/>
      <c r="E15" s="6"/>
      <c r="F15" s="37"/>
      <c r="G15" s="38"/>
      <c r="H15" s="37"/>
      <c r="I15" s="39"/>
      <c r="J15" s="6"/>
      <c r="K15" s="40"/>
      <c r="L15" s="40"/>
      <c r="M15" s="40"/>
      <c r="N15" s="6"/>
    </row>
    <row r="16" spans="1:14" hidden="1" x14ac:dyDescent="0.25">
      <c r="A16" s="41" t="s">
        <v>27</v>
      </c>
      <c r="B16" s="6"/>
      <c r="C16" s="6"/>
      <c r="D16" s="6"/>
      <c r="E16" s="6"/>
      <c r="F16" s="37"/>
      <c r="G16" s="38"/>
      <c r="H16" s="37"/>
      <c r="I16" s="37"/>
      <c r="J16" s="6"/>
      <c r="K16" s="40"/>
      <c r="L16" s="40"/>
      <c r="M16" s="40"/>
      <c r="N16" s="6"/>
    </row>
    <row r="17" spans="1:14" ht="47.25" hidden="1" x14ac:dyDescent="0.25">
      <c r="A17" s="42" t="s">
        <v>3</v>
      </c>
      <c r="B17" s="42" t="s">
        <v>4</v>
      </c>
      <c r="C17" s="42" t="s">
        <v>5</v>
      </c>
      <c r="D17" s="42" t="s">
        <v>6</v>
      </c>
      <c r="E17" s="42" t="s">
        <v>7</v>
      </c>
      <c r="F17" s="42" t="s">
        <v>8</v>
      </c>
      <c r="G17" s="43" t="s">
        <v>9</v>
      </c>
      <c r="H17" s="42" t="s">
        <v>10</v>
      </c>
      <c r="I17" s="42" t="s">
        <v>11</v>
      </c>
      <c r="J17" s="42" t="s">
        <v>12</v>
      </c>
      <c r="K17" s="44" t="s">
        <v>13</v>
      </c>
      <c r="L17" s="44" t="s">
        <v>14</v>
      </c>
      <c r="M17" s="44" t="s">
        <v>15</v>
      </c>
      <c r="N17" s="42" t="s">
        <v>16</v>
      </c>
    </row>
    <row r="18" spans="1:14" s="24" customFormat="1" hidden="1" x14ac:dyDescent="0.25">
      <c r="A18" s="45">
        <v>1</v>
      </c>
      <c r="B18" s="46" t="s">
        <v>28</v>
      </c>
      <c r="C18" s="47">
        <f>$C$2</f>
        <v>44403</v>
      </c>
      <c r="D18" s="48">
        <v>41325</v>
      </c>
      <c r="E18" s="48">
        <v>44247</v>
      </c>
      <c r="F18" s="49" t="e">
        <f>#REF!</f>
        <v>#REF!</v>
      </c>
      <c r="G18" s="50" t="e">
        <f>#REF!</f>
        <v>#REF!</v>
      </c>
      <c r="H18" s="51" t="e">
        <f>#REF!</f>
        <v>#REF!</v>
      </c>
      <c r="I18" s="49" t="e">
        <f>#REF!</f>
        <v>#REF!</v>
      </c>
      <c r="J18" s="52" t="e">
        <f>ROUND(N18/K18,4)</f>
        <v>#REF!</v>
      </c>
      <c r="K18" s="53">
        <v>18460455.1613</v>
      </c>
      <c r="L18" s="54">
        <v>2000</v>
      </c>
      <c r="M18" s="54" t="e">
        <f>#REF!</f>
        <v>#REF!</v>
      </c>
      <c r="N18" s="55" t="e">
        <f>L18*M18*(I18-F18)%</f>
        <v>#REF!</v>
      </c>
    </row>
    <row r="19" spans="1:14" s="24" customFormat="1" hidden="1" x14ac:dyDescent="0.25">
      <c r="A19" s="45">
        <v>1</v>
      </c>
      <c r="B19" s="46" t="s">
        <v>17</v>
      </c>
      <c r="C19" s="47">
        <f>$C$2</f>
        <v>44403</v>
      </c>
      <c r="D19" s="48">
        <v>42446</v>
      </c>
      <c r="E19" s="48">
        <v>46098</v>
      </c>
      <c r="F19" s="49">
        <f>F7</f>
        <v>90.346136978840605</v>
      </c>
      <c r="G19" s="50">
        <f>G7</f>
        <v>-1.5E-3</v>
      </c>
      <c r="H19" s="51" t="s">
        <v>20</v>
      </c>
      <c r="I19" s="49">
        <f>I7</f>
        <v>90.893496104903164</v>
      </c>
      <c r="J19" s="52">
        <f>ROUND(N19/K19,4)</f>
        <v>7.8E-2</v>
      </c>
      <c r="K19" s="53">
        <v>18397476.333299998</v>
      </c>
      <c r="L19" s="54">
        <v>52500</v>
      </c>
      <c r="M19" s="54">
        <f>M7</f>
        <v>4991</v>
      </c>
      <c r="N19" s="55">
        <f>L19*M19*(I19-F19)%</f>
        <v>1434231.4340435734</v>
      </c>
    </row>
    <row r="20" spans="1:14" s="24" customFormat="1" hidden="1" x14ac:dyDescent="0.25">
      <c r="A20" s="45">
        <v>1</v>
      </c>
      <c r="B20" s="46" t="s">
        <v>19</v>
      </c>
      <c r="C20" s="47">
        <f>$C$2</f>
        <v>44403</v>
      </c>
      <c r="D20" s="48">
        <v>43165</v>
      </c>
      <c r="E20" s="48">
        <v>44991</v>
      </c>
      <c r="F20" s="49">
        <v>99.221635880026099</v>
      </c>
      <c r="G20" s="50">
        <v>1.5E-3</v>
      </c>
      <c r="H20" s="51" t="s">
        <v>20</v>
      </c>
      <c r="I20" s="49">
        <v>98.98288101887978</v>
      </c>
      <c r="J20" s="52">
        <f>ROUND(N20/K20,4)</f>
        <v>-4.1999999999999997E-3</v>
      </c>
      <c r="K20" s="53">
        <v>40154909.262500003</v>
      </c>
      <c r="L20" s="54">
        <v>14000</v>
      </c>
      <c r="M20" s="54">
        <v>5000</v>
      </c>
      <c r="N20" s="55">
        <f>L20*M20*(I20-F20)%</f>
        <v>-167128.4028024232</v>
      </c>
    </row>
    <row r="21" spans="1:14" s="24" customFormat="1" hidden="1" x14ac:dyDescent="0.25">
      <c r="A21" s="45">
        <v>1</v>
      </c>
      <c r="B21" s="46" t="s">
        <v>21</v>
      </c>
      <c r="C21" s="47">
        <f>$C$2</f>
        <v>44403</v>
      </c>
      <c r="D21" s="48">
        <v>42934</v>
      </c>
      <c r="E21" s="48">
        <v>44760</v>
      </c>
      <c r="F21" s="49">
        <f>F9</f>
        <v>100.43655934253705</v>
      </c>
      <c r="G21" s="50">
        <f>G9</f>
        <v>1.2500000000000001E-2</v>
      </c>
      <c r="H21" s="51" t="s">
        <v>20</v>
      </c>
      <c r="I21" s="49">
        <f>I9</f>
        <v>98.969309072317614</v>
      </c>
      <c r="J21" s="52">
        <f>ROUND(N21/K21,4)</f>
        <v>-1.8200000000000001E-2</v>
      </c>
      <c r="K21" s="53">
        <v>18153171.964400001</v>
      </c>
      <c r="L21" s="54">
        <v>10000</v>
      </c>
      <c r="M21" s="54">
        <f>M9</f>
        <v>2250</v>
      </c>
      <c r="N21" s="55">
        <f>L21*M21*(I21-F21)%</f>
        <v>-330131.31079937355</v>
      </c>
    </row>
    <row r="22" spans="1:14" s="24" customFormat="1" ht="15.75" hidden="1" customHeight="1" x14ac:dyDescent="0.25">
      <c r="A22" s="45">
        <v>3</v>
      </c>
      <c r="B22" s="46" t="s">
        <v>29</v>
      </c>
      <c r="C22" s="47">
        <f>$C$2</f>
        <v>44403</v>
      </c>
      <c r="D22" s="48">
        <v>41912</v>
      </c>
      <c r="E22" s="48">
        <v>45565</v>
      </c>
      <c r="F22" s="49">
        <v>97.746300000000005</v>
      </c>
      <c r="G22" s="50">
        <v>1.5E-3</v>
      </c>
      <c r="H22" s="51" t="s">
        <v>20</v>
      </c>
      <c r="I22" s="49">
        <v>97.249151801255465</v>
      </c>
      <c r="J22" s="52">
        <f>ROUND(N22/K22,4)</f>
        <v>-2.5700000000000001E-2</v>
      </c>
      <c r="K22" s="53">
        <v>37716058.631999999</v>
      </c>
      <c r="L22" s="54">
        <v>39000</v>
      </c>
      <c r="M22" s="54">
        <v>4991</v>
      </c>
      <c r="N22" s="55">
        <f>L22*M22*(I22-F22)%</f>
        <v>-967693.99737425975</v>
      </c>
    </row>
    <row r="23" spans="1:14" s="24" customFormat="1" ht="15.75" customHeight="1" x14ac:dyDescent="0.25">
      <c r="A23" s="45"/>
      <c r="B23" s="46"/>
      <c r="C23" s="47"/>
      <c r="D23" s="48"/>
      <c r="E23" s="48"/>
      <c r="F23" s="49"/>
      <c r="G23" s="50"/>
      <c r="H23" s="51"/>
      <c r="I23" s="49"/>
      <c r="J23" s="52"/>
      <c r="K23" s="53"/>
      <c r="L23" s="54"/>
      <c r="M23" s="54"/>
      <c r="N23" s="55"/>
    </row>
    <row r="24" spans="1:14" s="24" customFormat="1" ht="15.75" customHeight="1" x14ac:dyDescent="0.25">
      <c r="A24" s="41" t="s">
        <v>30</v>
      </c>
      <c r="B24" s="46"/>
      <c r="C24" s="47"/>
      <c r="D24" s="48"/>
      <c r="E24" s="48"/>
      <c r="F24" s="49"/>
      <c r="G24" s="50"/>
      <c r="H24" s="51"/>
      <c r="I24" s="49"/>
      <c r="J24" s="52"/>
      <c r="K24" s="53"/>
      <c r="L24" s="54"/>
      <c r="M24" s="54"/>
      <c r="N24" s="55"/>
    </row>
    <row r="25" spans="1:14" ht="47.25" x14ac:dyDescent="0.25">
      <c r="A25" s="10" t="s">
        <v>3</v>
      </c>
      <c r="B25" s="10" t="s">
        <v>4</v>
      </c>
      <c r="C25" s="10" t="s">
        <v>5</v>
      </c>
      <c r="D25" s="10" t="s">
        <v>6</v>
      </c>
      <c r="E25" s="10" t="s">
        <v>7</v>
      </c>
      <c r="F25" s="10" t="s">
        <v>8</v>
      </c>
      <c r="G25" s="11" t="s">
        <v>9</v>
      </c>
      <c r="H25" s="10" t="s">
        <v>10</v>
      </c>
      <c r="I25" s="10" t="s">
        <v>11</v>
      </c>
      <c r="J25" s="10" t="s">
        <v>12</v>
      </c>
      <c r="K25" s="12" t="s">
        <v>13</v>
      </c>
      <c r="L25" s="12" t="s">
        <v>14</v>
      </c>
      <c r="M25" s="12" t="s">
        <v>15</v>
      </c>
      <c r="N25" s="10" t="s">
        <v>16</v>
      </c>
    </row>
    <row r="26" spans="1:14" s="24" customFormat="1" ht="15.75" customHeight="1" x14ac:dyDescent="0.25">
      <c r="A26" s="13">
        <v>1</v>
      </c>
      <c r="B26" s="14" t="s">
        <v>19</v>
      </c>
      <c r="C26" s="15">
        <f t="shared" ref="C26:C27" si="3">$C$2</f>
        <v>44403</v>
      </c>
      <c r="D26" s="16">
        <v>43165</v>
      </c>
      <c r="E26" s="16">
        <v>44991</v>
      </c>
      <c r="F26" s="17">
        <f>F8</f>
        <v>99.437949585852806</v>
      </c>
      <c r="G26" s="25">
        <f>G8</f>
        <v>1.4999999999999999E-2</v>
      </c>
      <c r="H26" s="19" t="s">
        <v>20</v>
      </c>
      <c r="I26" s="17">
        <f>I8</f>
        <v>97.892026319509441</v>
      </c>
      <c r="J26" s="20">
        <f t="shared" ref="J26:J27" si="4">ROUND(N26/K26,4)</f>
        <v>-7.1999999999999998E-3</v>
      </c>
      <c r="K26" s="21">
        <v>188724753.51840001</v>
      </c>
      <c r="L26" s="22">
        <v>22000</v>
      </c>
      <c r="M26" s="22">
        <v>4000</v>
      </c>
      <c r="N26" s="23">
        <f t="shared" ref="N26:N27" si="5">L26*M26*(I26-F26)%</f>
        <v>-1360412.4743821614</v>
      </c>
    </row>
    <row r="27" spans="1:14" s="24" customFormat="1" ht="15.75" customHeight="1" x14ac:dyDescent="0.25">
      <c r="A27" s="13">
        <v>2</v>
      </c>
      <c r="B27" s="14" t="s">
        <v>23</v>
      </c>
      <c r="C27" s="15">
        <f t="shared" si="3"/>
        <v>44403</v>
      </c>
      <c r="D27" s="16">
        <v>43907</v>
      </c>
      <c r="E27" s="16">
        <v>47559</v>
      </c>
      <c r="F27" s="17">
        <f>F11</f>
        <v>100.75844488195121</v>
      </c>
      <c r="G27" s="25">
        <f>G11</f>
        <v>2.5000000000000001E-3</v>
      </c>
      <c r="H27" s="19" t="str">
        <f>H11</f>
        <v>Markup</v>
      </c>
      <c r="I27" s="17">
        <f>I11</f>
        <v>99.288368752514302</v>
      </c>
      <c r="J27" s="20">
        <f t="shared" si="4"/>
        <v>-2.3E-3</v>
      </c>
      <c r="K27" s="21">
        <v>188724753.51840001</v>
      </c>
      <c r="L27" s="22">
        <v>30</v>
      </c>
      <c r="M27" s="22">
        <f>M11</f>
        <v>1000000</v>
      </c>
      <c r="N27" s="23">
        <f t="shared" si="5"/>
        <v>-441022.83883107133</v>
      </c>
    </row>
    <row r="28" spans="1:14" s="24" customFormat="1" hidden="1" x14ac:dyDescent="0.25">
      <c r="A28" s="13">
        <v>2</v>
      </c>
      <c r="B28" s="14" t="s">
        <v>31</v>
      </c>
      <c r="C28" s="15">
        <f>$C$2</f>
        <v>44403</v>
      </c>
      <c r="D28" s="16">
        <f>D34</f>
        <v>43054</v>
      </c>
      <c r="E28" s="16">
        <f>E34</f>
        <v>44515</v>
      </c>
      <c r="F28" s="17">
        <f>F34</f>
        <v>99.88973670175146</v>
      </c>
      <c r="G28" s="18">
        <f>G34</f>
        <v>5.0000000000000001E-3</v>
      </c>
      <c r="H28" s="17" t="s">
        <v>20</v>
      </c>
      <c r="I28" s="17">
        <f>I34</f>
        <v>99.691083426902537</v>
      </c>
      <c r="J28" s="20">
        <f>ROUND(N28/K28,4)</f>
        <v>-2.0000000000000001E-4</v>
      </c>
      <c r="K28" s="21">
        <v>174461790.3479</v>
      </c>
      <c r="L28" s="22">
        <v>500</v>
      </c>
      <c r="M28" s="22">
        <f>M34</f>
        <v>36795.360000000001</v>
      </c>
      <c r="N28" s="23">
        <f>L28*M28*(I28-F28)%</f>
        <v>-36547.593816225235</v>
      </c>
    </row>
    <row r="29" spans="1:14" s="24" customFormat="1" ht="15.75" customHeight="1" x14ac:dyDescent="0.25">
      <c r="A29" s="45"/>
      <c r="B29" s="46"/>
      <c r="C29" s="47"/>
      <c r="D29" s="48"/>
      <c r="E29" s="48"/>
      <c r="F29" s="49"/>
      <c r="G29" s="56"/>
      <c r="H29" s="51"/>
      <c r="I29" s="49"/>
      <c r="J29" s="52"/>
      <c r="K29" s="53"/>
      <c r="L29" s="54"/>
      <c r="M29" s="54"/>
      <c r="N29" s="55"/>
    </row>
    <row r="30" spans="1:14" s="24" customFormat="1" ht="15.75" customHeight="1" x14ac:dyDescent="0.25">
      <c r="A30" s="45"/>
      <c r="B30" s="46"/>
      <c r="C30" s="47"/>
      <c r="D30" s="48"/>
      <c r="E30" s="48"/>
      <c r="F30" s="49"/>
      <c r="G30" s="50"/>
      <c r="H30" s="51"/>
      <c r="I30" s="49"/>
      <c r="J30" s="52"/>
      <c r="K30" s="53"/>
      <c r="L30" s="54"/>
      <c r="M30" s="54"/>
      <c r="N30" s="55"/>
    </row>
    <row r="31" spans="1:14" s="24" customFormat="1" ht="15.75" hidden="1" customHeight="1" x14ac:dyDescent="0.25">
      <c r="A31" s="9" t="s">
        <v>32</v>
      </c>
      <c r="B31" s="46"/>
      <c r="C31" s="47"/>
      <c r="D31" s="48"/>
      <c r="E31" s="48"/>
      <c r="F31" s="49"/>
      <c r="G31" s="50"/>
      <c r="H31" s="51"/>
      <c r="I31" s="49"/>
      <c r="J31" s="52"/>
      <c r="K31" s="53"/>
      <c r="L31" s="54"/>
      <c r="M31" s="54"/>
      <c r="N31" s="55"/>
    </row>
    <row r="32" spans="1:14" ht="47.25" hidden="1" x14ac:dyDescent="0.25">
      <c r="A32" s="10" t="s">
        <v>3</v>
      </c>
      <c r="B32" s="10" t="s">
        <v>4</v>
      </c>
      <c r="C32" s="10" t="s">
        <v>5</v>
      </c>
      <c r="D32" s="10" t="s">
        <v>6</v>
      </c>
      <c r="E32" s="10" t="s">
        <v>7</v>
      </c>
      <c r="F32" s="10" t="s">
        <v>8</v>
      </c>
      <c r="G32" s="11" t="s">
        <v>9</v>
      </c>
      <c r="H32" s="10" t="s">
        <v>10</v>
      </c>
      <c r="I32" s="10" t="s">
        <v>11</v>
      </c>
      <c r="J32" s="10" t="s">
        <v>12</v>
      </c>
      <c r="K32" s="12" t="s">
        <v>13</v>
      </c>
      <c r="L32" s="12" t="s">
        <v>14</v>
      </c>
      <c r="M32" s="12" t="s">
        <v>15</v>
      </c>
      <c r="N32" s="10" t="s">
        <v>16</v>
      </c>
    </row>
    <row r="33" spans="1:14" s="24" customFormat="1" hidden="1" x14ac:dyDescent="0.25">
      <c r="A33" s="13">
        <v>1</v>
      </c>
      <c r="B33" s="14" t="s">
        <v>33</v>
      </c>
      <c r="C33" s="15">
        <f>$C$2</f>
        <v>44403</v>
      </c>
      <c r="D33" s="16">
        <v>43069</v>
      </c>
      <c r="E33" s="16">
        <v>45260</v>
      </c>
      <c r="F33" s="17">
        <v>100.9637863938339</v>
      </c>
      <c r="G33" s="25">
        <v>1.4999999999999999E-2</v>
      </c>
      <c r="H33" s="17" t="s">
        <v>20</v>
      </c>
      <c r="I33" s="17">
        <v>99.171288187300618</v>
      </c>
      <c r="J33" s="20">
        <f>ROUND(N33/K33,4)</f>
        <v>-2.8000000000000001E-2</v>
      </c>
      <c r="K33" s="26">
        <v>59411885.575999998</v>
      </c>
      <c r="L33" s="22">
        <v>1853</v>
      </c>
      <c r="M33" s="22">
        <v>50000</v>
      </c>
      <c r="N33" s="23">
        <f>L33*M33*(I33-F33)%</f>
        <v>-1660749.5883530853</v>
      </c>
    </row>
    <row r="34" spans="1:14" s="24" customFormat="1" hidden="1" x14ac:dyDescent="0.25">
      <c r="A34" s="13">
        <v>1</v>
      </c>
      <c r="B34" s="14" t="s">
        <v>31</v>
      </c>
      <c r="C34" s="15">
        <f>$C$2</f>
        <v>44403</v>
      </c>
      <c r="D34" s="16">
        <v>43054</v>
      </c>
      <c r="E34" s="16">
        <v>44515</v>
      </c>
      <c r="F34" s="17">
        <v>99.88973670175146</v>
      </c>
      <c r="G34" s="18">
        <v>5.0000000000000001E-3</v>
      </c>
      <c r="H34" s="17" t="s">
        <v>20</v>
      </c>
      <c r="I34" s="17">
        <v>99.691083426902537</v>
      </c>
      <c r="J34" s="20">
        <f>ROUND(N34/K34,4)</f>
        <v>-4.4000000000000003E-3</v>
      </c>
      <c r="K34" s="21">
        <v>56696520.756300002</v>
      </c>
      <c r="L34" s="22">
        <v>3450</v>
      </c>
      <c r="M34" s="22">
        <v>36795.360000000001</v>
      </c>
      <c r="N34" s="23">
        <f>L34*M34*(I34-F34)%</f>
        <v>-252178.39733195415</v>
      </c>
    </row>
    <row r="35" spans="1:14" s="24" customFormat="1" ht="21" hidden="1" customHeight="1" x14ac:dyDescent="0.25">
      <c r="A35" s="13">
        <v>1</v>
      </c>
      <c r="B35" s="14" t="s">
        <v>22</v>
      </c>
      <c r="C35" s="15">
        <f>$C$2</f>
        <v>44403</v>
      </c>
      <c r="D35" s="16">
        <v>42768</v>
      </c>
      <c r="E35" s="16">
        <v>44959</v>
      </c>
      <c r="F35" s="20">
        <f>F10</f>
        <v>87.410891850704047</v>
      </c>
      <c r="G35" s="57">
        <f>G10</f>
        <v>1.4999999999999999E-2</v>
      </c>
      <c r="H35" s="17" t="str">
        <f>H10</f>
        <v>Markup</v>
      </c>
      <c r="I35" s="20">
        <f>I10</f>
        <v>86.017545259445228</v>
      </c>
      <c r="J35" s="20">
        <f>ROUND(N35/K35,4)</f>
        <v>-9.4999999999999998E-3</v>
      </c>
      <c r="K35" s="21">
        <v>67035065.775899999</v>
      </c>
      <c r="L35" s="22">
        <v>1000</v>
      </c>
      <c r="M35" s="22">
        <f>M10</f>
        <v>45832.66</v>
      </c>
      <c r="N35" s="58">
        <f>L35*M35*(I35-F35)%</f>
        <v>-638607.80579324428</v>
      </c>
    </row>
    <row r="36" spans="1:14" s="24" customFormat="1" ht="21" hidden="1" customHeight="1" x14ac:dyDescent="0.25">
      <c r="A36" s="13">
        <v>2</v>
      </c>
      <c r="B36" s="14" t="s">
        <v>34</v>
      </c>
      <c r="C36" s="15">
        <f>C35</f>
        <v>44403</v>
      </c>
      <c r="D36" s="16">
        <v>43839</v>
      </c>
      <c r="E36" s="16">
        <v>47492</v>
      </c>
      <c r="F36" s="20">
        <v>99.595304073382522</v>
      </c>
      <c r="G36" s="57">
        <v>-1.5E-3</v>
      </c>
      <c r="H36" s="19" t="s">
        <v>18</v>
      </c>
      <c r="I36" s="20">
        <v>100.59486125493441</v>
      </c>
      <c r="J36" s="20">
        <f>ROUND(N36/K36,4)</f>
        <v>5.2900000000000003E-2</v>
      </c>
      <c r="K36" s="21">
        <v>67035065.775899999</v>
      </c>
      <c r="L36" s="22">
        <v>355</v>
      </c>
      <c r="M36" s="22">
        <v>1000000</v>
      </c>
      <c r="N36" s="58">
        <f>L36*M36*(I36-F36)%</f>
        <v>3548427.9945092197</v>
      </c>
    </row>
    <row r="37" spans="1:14" s="24" customFormat="1" x14ac:dyDescent="0.25">
      <c r="A37" s="45"/>
      <c r="B37" s="46"/>
      <c r="C37" s="47"/>
      <c r="D37" s="48"/>
      <c r="E37" s="48"/>
      <c r="F37" s="49"/>
      <c r="G37" s="50"/>
      <c r="H37" s="51"/>
      <c r="I37" s="49"/>
      <c r="J37" s="52"/>
      <c r="K37" s="54"/>
      <c r="L37" s="54"/>
      <c r="M37" s="54"/>
      <c r="N37" s="55"/>
    </row>
    <row r="38" spans="1:14" x14ac:dyDescent="0.25">
      <c r="A38" s="9" t="s">
        <v>35</v>
      </c>
    </row>
    <row r="39" spans="1:14" ht="47.25" x14ac:dyDescent="0.25">
      <c r="A39" s="59" t="s">
        <v>3</v>
      </c>
      <c r="B39" s="59" t="s">
        <v>4</v>
      </c>
      <c r="C39" s="59" t="s">
        <v>5</v>
      </c>
      <c r="D39" s="59" t="s">
        <v>6</v>
      </c>
      <c r="E39" s="59" t="s">
        <v>7</v>
      </c>
      <c r="F39" s="59" t="s">
        <v>8</v>
      </c>
      <c r="G39" s="60" t="s">
        <v>9</v>
      </c>
      <c r="H39" s="59" t="s">
        <v>10</v>
      </c>
      <c r="I39" s="59" t="s">
        <v>11</v>
      </c>
      <c r="J39" s="59" t="s">
        <v>12</v>
      </c>
      <c r="K39" s="61" t="s">
        <v>13</v>
      </c>
      <c r="L39" s="61" t="s">
        <v>14</v>
      </c>
      <c r="M39" s="61" t="s">
        <v>15</v>
      </c>
      <c r="N39" s="62" t="s">
        <v>16</v>
      </c>
    </row>
    <row r="40" spans="1:14" s="24" customFormat="1" ht="15.75" hidden="1" customHeight="1" x14ac:dyDescent="0.25">
      <c r="A40" s="13">
        <v>1</v>
      </c>
      <c r="B40" s="14" t="s">
        <v>17</v>
      </c>
      <c r="C40" s="15">
        <f t="shared" ref="C40:C45" si="6">$C$2</f>
        <v>44403</v>
      </c>
      <c r="D40" s="16">
        <v>42446</v>
      </c>
      <c r="E40" s="16">
        <v>46098</v>
      </c>
      <c r="F40" s="17">
        <f>F7</f>
        <v>90.346136978840605</v>
      </c>
      <c r="G40" s="18">
        <f>G7</f>
        <v>-1.5E-3</v>
      </c>
      <c r="H40" s="19" t="str">
        <f>H7</f>
        <v>Markdown</v>
      </c>
      <c r="I40" s="17">
        <f>I7</f>
        <v>90.893496104903164</v>
      </c>
      <c r="J40" s="20">
        <f>ROUND(N40/K40,4)</f>
        <v>1.06E-2</v>
      </c>
      <c r="K40" s="22">
        <v>12900609.9385</v>
      </c>
      <c r="L40" s="22">
        <v>5000</v>
      </c>
      <c r="M40" s="22">
        <f>M7</f>
        <v>4991</v>
      </c>
      <c r="N40" s="58">
        <f t="shared" ref="N40:N45" si="7">L40*M40*(I40-F40)%</f>
        <v>136593.46990891176</v>
      </c>
    </row>
    <row r="41" spans="1:14" s="24" customFormat="1" ht="15.75" hidden="1" customHeight="1" x14ac:dyDescent="0.25">
      <c r="A41" s="63">
        <v>2</v>
      </c>
      <c r="B41" s="64" t="s">
        <v>28</v>
      </c>
      <c r="C41" s="65">
        <f t="shared" si="6"/>
        <v>44403</v>
      </c>
      <c r="D41" s="66">
        <v>41325</v>
      </c>
      <c r="E41" s="66">
        <v>44247</v>
      </c>
      <c r="F41" s="67" t="e">
        <f>#REF!</f>
        <v>#REF!</v>
      </c>
      <c r="G41" s="68" t="e">
        <f>#REF!</f>
        <v>#REF!</v>
      </c>
      <c r="H41" s="67" t="e">
        <f>#REF!</f>
        <v>#REF!</v>
      </c>
      <c r="I41" s="67" t="e">
        <f>#REF!</f>
        <v>#REF!</v>
      </c>
      <c r="J41" s="69" t="e">
        <f>ROUND(N41/K41,4)</f>
        <v>#REF!</v>
      </c>
      <c r="K41" s="70">
        <v>14050427.3233</v>
      </c>
      <c r="L41" s="70">
        <v>6581</v>
      </c>
      <c r="M41" s="70" t="e">
        <f>#REF!</f>
        <v>#REF!</v>
      </c>
      <c r="N41" s="71" t="e">
        <f t="shared" si="7"/>
        <v>#REF!</v>
      </c>
    </row>
    <row r="42" spans="1:14" s="24" customFormat="1" ht="15.75" customHeight="1" x14ac:dyDescent="0.25">
      <c r="A42" s="13">
        <v>1</v>
      </c>
      <c r="B42" s="14" t="s">
        <v>23</v>
      </c>
      <c r="C42" s="15">
        <f t="shared" si="6"/>
        <v>44403</v>
      </c>
      <c r="D42" s="16">
        <f t="shared" ref="D42:I42" si="8">D11</f>
        <v>43907</v>
      </c>
      <c r="E42" s="16">
        <f t="shared" si="8"/>
        <v>47559</v>
      </c>
      <c r="F42" s="17">
        <f t="shared" si="8"/>
        <v>100.75844488195121</v>
      </c>
      <c r="G42" s="72">
        <f t="shared" si="8"/>
        <v>2.5000000000000001E-3</v>
      </c>
      <c r="H42" s="16" t="str">
        <f t="shared" si="8"/>
        <v>Markup</v>
      </c>
      <c r="I42" s="17">
        <f t="shared" si="8"/>
        <v>99.288368752514302</v>
      </c>
      <c r="J42" s="20">
        <f>ROUND(N42/K42,4)</f>
        <v>-2.5600000000000001E-2</v>
      </c>
      <c r="K42" s="22">
        <v>11472154.585899999</v>
      </c>
      <c r="L42" s="22">
        <v>20</v>
      </c>
      <c r="M42" s="22">
        <f>M11</f>
        <v>1000000</v>
      </c>
      <c r="N42" s="58">
        <f t="shared" si="7"/>
        <v>-294015.22588738089</v>
      </c>
    </row>
    <row r="43" spans="1:14" s="24" customFormat="1" x14ac:dyDescent="0.25">
      <c r="A43" s="13">
        <v>2</v>
      </c>
      <c r="B43" s="14" t="s">
        <v>21</v>
      </c>
      <c r="C43" s="15">
        <f t="shared" si="6"/>
        <v>44403</v>
      </c>
      <c r="D43" s="16">
        <v>42934</v>
      </c>
      <c r="E43" s="16">
        <v>44760</v>
      </c>
      <c r="F43" s="17">
        <f>F9</f>
        <v>100.43655934253705</v>
      </c>
      <c r="G43" s="25">
        <f>G9</f>
        <v>1.2500000000000001E-2</v>
      </c>
      <c r="H43" s="19" t="str">
        <f>H9</f>
        <v>Markup</v>
      </c>
      <c r="I43" s="17">
        <f>I9</f>
        <v>98.969309072317614</v>
      </c>
      <c r="J43" s="20">
        <f t="shared" ref="J43:J44" si="9">ROUND(N43/K43,4)</f>
        <v>-4.8899999999999999E-2</v>
      </c>
      <c r="K43" s="26">
        <v>11472154.585899999</v>
      </c>
      <c r="L43" s="21">
        <v>17000</v>
      </c>
      <c r="M43" s="21">
        <f>M9</f>
        <v>2250</v>
      </c>
      <c r="N43" s="23">
        <f t="shared" si="7"/>
        <v>-561223.22835893498</v>
      </c>
    </row>
    <row r="44" spans="1:14" s="24" customFormat="1" hidden="1" x14ac:dyDescent="0.25">
      <c r="A44" s="13">
        <v>2</v>
      </c>
      <c r="B44" s="14" t="s">
        <v>25</v>
      </c>
      <c r="C44" s="15">
        <f t="shared" si="6"/>
        <v>44403</v>
      </c>
      <c r="D44" s="16">
        <v>42727</v>
      </c>
      <c r="E44" s="16">
        <v>46379</v>
      </c>
      <c r="F44" s="17">
        <v>100</v>
      </c>
      <c r="G44" s="25">
        <v>7.4999999999999997E-3</v>
      </c>
      <c r="H44" s="19" t="s">
        <v>20</v>
      </c>
      <c r="I44" s="17">
        <v>96.942099999999996</v>
      </c>
      <c r="J44" s="20">
        <f t="shared" si="9"/>
        <v>-0.1394</v>
      </c>
      <c r="K44" s="26">
        <v>12047074.527100001</v>
      </c>
      <c r="L44" s="21">
        <v>550</v>
      </c>
      <c r="M44" s="21">
        <f>M13</f>
        <v>99840</v>
      </c>
      <c r="N44" s="23">
        <f t="shared" si="7"/>
        <v>-1679154.048000002</v>
      </c>
    </row>
    <row r="45" spans="1:14" s="24" customFormat="1" ht="15.75" hidden="1" customHeight="1" x14ac:dyDescent="0.25">
      <c r="A45" s="13">
        <v>2</v>
      </c>
      <c r="B45" s="14" t="s">
        <v>26</v>
      </c>
      <c r="C45" s="15">
        <f t="shared" si="6"/>
        <v>44403</v>
      </c>
      <c r="D45" s="16">
        <v>42419</v>
      </c>
      <c r="E45" s="16">
        <v>46072</v>
      </c>
      <c r="F45" s="17">
        <f>F14</f>
        <v>96.321689848909429</v>
      </c>
      <c r="G45" s="18">
        <f>G14</f>
        <v>-1.5E-3</v>
      </c>
      <c r="H45" s="19" t="s">
        <v>18</v>
      </c>
      <c r="I45" s="17">
        <f>I14</f>
        <v>96.911010470544085</v>
      </c>
      <c r="J45" s="20">
        <f>ROUND(N45/K45,4)</f>
        <v>2.2800000000000001E-2</v>
      </c>
      <c r="K45" s="22">
        <v>12900609.9385</v>
      </c>
      <c r="L45" s="22">
        <v>500</v>
      </c>
      <c r="M45" s="22">
        <f>M14</f>
        <v>99820</v>
      </c>
      <c r="N45" s="58">
        <f t="shared" si="7"/>
        <v>294129.92225785658</v>
      </c>
    </row>
    <row r="47" spans="1:14" x14ac:dyDescent="0.25">
      <c r="A47" s="9" t="s">
        <v>36</v>
      </c>
    </row>
    <row r="48" spans="1:14" ht="47.25" x14ac:dyDescent="0.25">
      <c r="A48" s="59" t="s">
        <v>3</v>
      </c>
      <c r="B48" s="59" t="s">
        <v>4</v>
      </c>
      <c r="C48" s="59" t="s">
        <v>5</v>
      </c>
      <c r="D48" s="59" t="s">
        <v>6</v>
      </c>
      <c r="E48" s="59" t="s">
        <v>7</v>
      </c>
      <c r="F48" s="59" t="s">
        <v>8</v>
      </c>
      <c r="G48" s="60" t="s">
        <v>9</v>
      </c>
      <c r="H48" s="59" t="s">
        <v>10</v>
      </c>
      <c r="I48" s="59" t="s">
        <v>11</v>
      </c>
      <c r="J48" s="59" t="s">
        <v>12</v>
      </c>
      <c r="K48" s="61" t="s">
        <v>13</v>
      </c>
      <c r="L48" s="61" t="s">
        <v>14</v>
      </c>
      <c r="M48" s="61" t="s">
        <v>15</v>
      </c>
      <c r="N48" s="10" t="s">
        <v>16</v>
      </c>
    </row>
    <row r="49" spans="1:14" ht="15.75" hidden="1" customHeight="1" x14ac:dyDescent="0.25">
      <c r="A49" s="13">
        <v>1</v>
      </c>
      <c r="B49" s="14" t="s">
        <v>28</v>
      </c>
      <c r="C49" s="15">
        <f>C40</f>
        <v>44403</v>
      </c>
      <c r="D49" s="15">
        <f t="shared" ref="D49:I49" si="10">D41</f>
        <v>41325</v>
      </c>
      <c r="E49" s="15">
        <f t="shared" si="10"/>
        <v>44247</v>
      </c>
      <c r="F49" s="73" t="e">
        <f t="shared" si="10"/>
        <v>#REF!</v>
      </c>
      <c r="G49" s="18" t="e">
        <f t="shared" si="10"/>
        <v>#REF!</v>
      </c>
      <c r="H49" s="25" t="e">
        <f t="shared" si="10"/>
        <v>#REF!</v>
      </c>
      <c r="I49" s="73" t="e">
        <f t="shared" si="10"/>
        <v>#REF!</v>
      </c>
      <c r="J49" s="20" t="e">
        <f t="shared" ref="J49:J56" si="11">ROUND(N49/K49,4)</f>
        <v>#REF!</v>
      </c>
      <c r="K49" s="22">
        <v>1884883.0308000001</v>
      </c>
      <c r="L49" s="22">
        <v>3000</v>
      </c>
      <c r="M49" s="22" t="e">
        <f>M41</f>
        <v>#REF!</v>
      </c>
      <c r="N49" s="23" t="e">
        <f t="shared" ref="N49:N56" si="12">L49*M49*(I49-F49)%</f>
        <v>#REF!</v>
      </c>
    </row>
    <row r="50" spans="1:14" s="24" customFormat="1" ht="15.75" hidden="1" customHeight="1" x14ac:dyDescent="0.25">
      <c r="A50" s="13">
        <v>1</v>
      </c>
      <c r="B50" s="14" t="s">
        <v>29</v>
      </c>
      <c r="C50" s="15">
        <f t="shared" ref="C50:C55" si="13">$C$2</f>
        <v>44403</v>
      </c>
      <c r="D50" s="16">
        <v>41912</v>
      </c>
      <c r="E50" s="16">
        <v>45565</v>
      </c>
      <c r="F50" s="17">
        <f>F42</f>
        <v>100.75844488195121</v>
      </c>
      <c r="G50" s="57">
        <f>G42</f>
        <v>2.5000000000000001E-3</v>
      </c>
      <c r="H50" s="17" t="str">
        <f>H42</f>
        <v>Markup</v>
      </c>
      <c r="I50" s="17">
        <f>I42</f>
        <v>99.288368752514302</v>
      </c>
      <c r="J50" s="20">
        <f t="shared" si="11"/>
        <v>-40.542499999999997</v>
      </c>
      <c r="K50" s="22">
        <v>1814095.6936999999</v>
      </c>
      <c r="L50" s="22">
        <v>5003</v>
      </c>
      <c r="M50" s="22">
        <f>M42</f>
        <v>1000000</v>
      </c>
      <c r="N50" s="23">
        <f t="shared" si="12"/>
        <v>-73547908.755728334</v>
      </c>
    </row>
    <row r="51" spans="1:14" s="24" customFormat="1" ht="15.75" hidden="1" customHeight="1" x14ac:dyDescent="0.25">
      <c r="A51" s="13">
        <v>1</v>
      </c>
      <c r="B51" s="14" t="s">
        <v>33</v>
      </c>
      <c r="C51" s="15">
        <f>$C$2</f>
        <v>44403</v>
      </c>
      <c r="D51" s="16">
        <v>43069</v>
      </c>
      <c r="E51" s="16">
        <v>45260</v>
      </c>
      <c r="F51" s="17">
        <f>F33</f>
        <v>100.9637863938339</v>
      </c>
      <c r="G51" s="25">
        <f>G33</f>
        <v>1.4999999999999999E-2</v>
      </c>
      <c r="H51" s="74" t="str">
        <f>H33</f>
        <v>Markup</v>
      </c>
      <c r="I51" s="17">
        <f>I33</f>
        <v>99.171288187300618</v>
      </c>
      <c r="J51" s="20">
        <f>ROUND(N51/K51,4)</f>
        <v>-7.4800000000000005E-2</v>
      </c>
      <c r="K51" s="26">
        <v>1557835.1194</v>
      </c>
      <c r="L51" s="22">
        <v>130</v>
      </c>
      <c r="M51" s="22">
        <f>M33</f>
        <v>50000</v>
      </c>
      <c r="N51" s="23">
        <f t="shared" si="12"/>
        <v>-116512.38342466329</v>
      </c>
    </row>
    <row r="52" spans="1:14" s="24" customFormat="1" ht="15.75" customHeight="1" x14ac:dyDescent="0.25">
      <c r="A52" s="13">
        <v>1</v>
      </c>
      <c r="B52" s="14" t="s">
        <v>21</v>
      </c>
      <c r="C52" s="15">
        <f t="shared" si="13"/>
        <v>44403</v>
      </c>
      <c r="D52" s="16">
        <v>42934</v>
      </c>
      <c r="E52" s="16">
        <v>44760</v>
      </c>
      <c r="F52" s="17">
        <f>F9</f>
        <v>100.43655934253705</v>
      </c>
      <c r="G52" s="25">
        <f>G9</f>
        <v>1.2500000000000001E-2</v>
      </c>
      <c r="H52" s="19" t="str">
        <f>H9</f>
        <v>Markup</v>
      </c>
      <c r="I52" s="17">
        <f>I9</f>
        <v>98.969309072317614</v>
      </c>
      <c r="J52" s="20">
        <f t="shared" si="11"/>
        <v>-0.1048</v>
      </c>
      <c r="K52" s="26">
        <v>1575166.8851999999</v>
      </c>
      <c r="L52" s="21">
        <v>5000</v>
      </c>
      <c r="M52" s="21">
        <f>M43</f>
        <v>2250</v>
      </c>
      <c r="N52" s="23">
        <f t="shared" si="12"/>
        <v>-165065.65539968677</v>
      </c>
    </row>
    <row r="53" spans="1:14" s="24" customFormat="1" ht="15.75" hidden="1" customHeight="1" x14ac:dyDescent="0.25">
      <c r="A53" s="13">
        <v>3</v>
      </c>
      <c r="B53" s="14" t="s">
        <v>25</v>
      </c>
      <c r="C53" s="15">
        <f t="shared" si="13"/>
        <v>44403</v>
      </c>
      <c r="D53" s="16">
        <v>42727</v>
      </c>
      <c r="E53" s="16">
        <v>46379</v>
      </c>
      <c r="F53" s="17">
        <v>100</v>
      </c>
      <c r="G53" s="25">
        <v>7.4999999999999997E-3</v>
      </c>
      <c r="H53" s="19" t="s">
        <v>20</v>
      </c>
      <c r="I53" s="17">
        <v>96.942099999999996</v>
      </c>
      <c r="J53" s="20">
        <f t="shared" si="11"/>
        <v>-9.8500000000000004E-2</v>
      </c>
      <c r="K53" s="26">
        <v>1549274.1802999999</v>
      </c>
      <c r="L53" s="21">
        <v>50</v>
      </c>
      <c r="M53" s="21">
        <f>M44</f>
        <v>99840</v>
      </c>
      <c r="N53" s="23">
        <f t="shared" si="12"/>
        <v>-152650.36800000019</v>
      </c>
    </row>
    <row r="54" spans="1:14" s="24" customFormat="1" hidden="1" x14ac:dyDescent="0.25">
      <c r="A54" s="13">
        <v>3</v>
      </c>
      <c r="B54" s="14" t="s">
        <v>37</v>
      </c>
      <c r="C54" s="15">
        <f t="shared" si="13"/>
        <v>44403</v>
      </c>
      <c r="D54" s="16">
        <v>43055</v>
      </c>
      <c r="E54" s="16">
        <v>44881</v>
      </c>
      <c r="F54" s="17">
        <v>97.646500000000003</v>
      </c>
      <c r="G54" s="18">
        <f>G9</f>
        <v>1.2500000000000001E-2</v>
      </c>
      <c r="H54" s="18" t="str">
        <f>H9</f>
        <v>Markup</v>
      </c>
      <c r="I54" s="73">
        <f>I9</f>
        <v>98.969309072317614</v>
      </c>
      <c r="J54" s="20">
        <f t="shared" si="11"/>
        <v>1.1999999999999999E-3</v>
      </c>
      <c r="K54" s="21">
        <f>K50</f>
        <v>1814095.6936999999</v>
      </c>
      <c r="L54" s="22">
        <v>72</v>
      </c>
      <c r="M54" s="22">
        <f>M9</f>
        <v>2250</v>
      </c>
      <c r="N54" s="58">
        <f t="shared" si="12"/>
        <v>2142.9506971545297</v>
      </c>
    </row>
    <row r="55" spans="1:14" s="24" customFormat="1" hidden="1" x14ac:dyDescent="0.25">
      <c r="A55" s="13">
        <v>2</v>
      </c>
      <c r="B55" s="14" t="s">
        <v>26</v>
      </c>
      <c r="C55" s="15">
        <f t="shared" si="13"/>
        <v>44403</v>
      </c>
      <c r="D55" s="16">
        <v>42419</v>
      </c>
      <c r="E55" s="16">
        <v>46072</v>
      </c>
      <c r="F55" s="17">
        <f>F45</f>
        <v>96.321689848909429</v>
      </c>
      <c r="G55" s="18">
        <f>G45</f>
        <v>-1.5E-3</v>
      </c>
      <c r="H55" s="19" t="str">
        <f>H45</f>
        <v>Markdown</v>
      </c>
      <c r="I55" s="17">
        <f>I45</f>
        <v>96.911010470544085</v>
      </c>
      <c r="J55" s="20">
        <f t="shared" si="11"/>
        <v>4.8599999999999997E-2</v>
      </c>
      <c r="K55" s="22">
        <v>1814095.6936999999</v>
      </c>
      <c r="L55" s="22">
        <v>150</v>
      </c>
      <c r="M55" s="22">
        <f>M45</f>
        <v>99820</v>
      </c>
      <c r="N55" s="58">
        <f t="shared" si="12"/>
        <v>88238.976677356986</v>
      </c>
    </row>
    <row r="56" spans="1:14" s="24" customFormat="1" ht="21" hidden="1" customHeight="1" x14ac:dyDescent="0.25">
      <c r="A56" s="13">
        <v>3</v>
      </c>
      <c r="B56" s="14" t="s">
        <v>34</v>
      </c>
      <c r="C56" s="15">
        <f>C55</f>
        <v>44403</v>
      </c>
      <c r="D56" s="16">
        <f t="shared" ref="D56:I56" si="14">D36</f>
        <v>43839</v>
      </c>
      <c r="E56" s="16">
        <f t="shared" si="14"/>
        <v>47492</v>
      </c>
      <c r="F56" s="17">
        <f t="shared" si="14"/>
        <v>99.595304073382522</v>
      </c>
      <c r="G56" s="72">
        <f t="shared" si="14"/>
        <v>-1.5E-3</v>
      </c>
      <c r="H56" s="17" t="str">
        <f t="shared" si="14"/>
        <v>Markdown</v>
      </c>
      <c r="I56" s="20">
        <f t="shared" si="14"/>
        <v>100.59486125493441</v>
      </c>
      <c r="J56" s="20">
        <f t="shared" si="11"/>
        <v>0.1928</v>
      </c>
      <c r="K56" s="21">
        <v>1814095.6936999999</v>
      </c>
      <c r="L56" s="22">
        <v>35</v>
      </c>
      <c r="M56" s="22">
        <f>M36</f>
        <v>1000000</v>
      </c>
      <c r="N56" s="58">
        <f t="shared" si="12"/>
        <v>349845.01354316249</v>
      </c>
    </row>
    <row r="57" spans="1:14" s="24" customFormat="1" x14ac:dyDescent="0.25">
      <c r="A57" s="45"/>
      <c r="B57" s="46"/>
      <c r="C57" s="47"/>
      <c r="D57" s="48"/>
      <c r="E57" s="48"/>
      <c r="F57" s="49"/>
      <c r="G57" s="50"/>
      <c r="H57" s="51"/>
      <c r="I57" s="49"/>
      <c r="J57" s="52"/>
      <c r="K57" s="54"/>
      <c r="L57" s="54"/>
      <c r="M57" s="54"/>
      <c r="N57" s="55"/>
    </row>
    <row r="59" spans="1:14" hidden="1" x14ac:dyDescent="0.25">
      <c r="A59" s="9" t="s">
        <v>38</v>
      </c>
    </row>
    <row r="60" spans="1:14" ht="50.25" hidden="1" customHeight="1" x14ac:dyDescent="0.25">
      <c r="A60" s="59" t="s">
        <v>3</v>
      </c>
      <c r="B60" s="59" t="s">
        <v>4</v>
      </c>
      <c r="C60" s="59" t="s">
        <v>5</v>
      </c>
      <c r="D60" s="59" t="s">
        <v>6</v>
      </c>
      <c r="E60" s="59" t="s">
        <v>7</v>
      </c>
      <c r="F60" s="59" t="s">
        <v>8</v>
      </c>
      <c r="G60" s="60" t="s">
        <v>9</v>
      </c>
      <c r="H60" s="59" t="s">
        <v>10</v>
      </c>
      <c r="I60" s="59" t="s">
        <v>11</v>
      </c>
      <c r="J60" s="59" t="s">
        <v>12</v>
      </c>
      <c r="K60" s="61" t="s">
        <v>13</v>
      </c>
      <c r="L60" s="61" t="s">
        <v>14</v>
      </c>
      <c r="M60" s="61" t="s">
        <v>15</v>
      </c>
      <c r="N60" s="59" t="s">
        <v>16</v>
      </c>
    </row>
    <row r="61" spans="1:14" s="24" customFormat="1" ht="15.75" hidden="1" customHeight="1" x14ac:dyDescent="0.25">
      <c r="A61" s="13">
        <v>1</v>
      </c>
      <c r="B61" s="14" t="s">
        <v>33</v>
      </c>
      <c r="C61" s="15">
        <f>$C$2</f>
        <v>44403</v>
      </c>
      <c r="D61" s="16">
        <v>43069</v>
      </c>
      <c r="E61" s="16">
        <v>45260</v>
      </c>
      <c r="F61" s="17">
        <f>F33</f>
        <v>100.9637863938339</v>
      </c>
      <c r="G61" s="72">
        <f>G33</f>
        <v>1.4999999999999999E-2</v>
      </c>
      <c r="H61" s="17" t="str">
        <f>H33</f>
        <v>Markup</v>
      </c>
      <c r="I61" s="17">
        <f>I33</f>
        <v>99.171288187300618</v>
      </c>
      <c r="J61" s="20">
        <f>ROUND(N61/K61,4)</f>
        <v>-3.1199999999999999E-2</v>
      </c>
      <c r="K61" s="26">
        <v>1436043.5031000001</v>
      </c>
      <c r="L61" s="22">
        <v>50</v>
      </c>
      <c r="M61" s="22">
        <f>M51</f>
        <v>50000</v>
      </c>
      <c r="N61" s="23">
        <f>L61*M61*(I61-F61)%</f>
        <v>-44812.455163332037</v>
      </c>
    </row>
    <row r="62" spans="1:14" s="24" customFormat="1" hidden="1" x14ac:dyDescent="0.25">
      <c r="A62" s="13">
        <v>1</v>
      </c>
      <c r="B62" s="14" t="s">
        <v>31</v>
      </c>
      <c r="C62" s="15">
        <f>$C$2</f>
        <v>44403</v>
      </c>
      <c r="D62" s="16">
        <v>43054</v>
      </c>
      <c r="E62" s="16">
        <v>44515</v>
      </c>
      <c r="F62" s="17">
        <f>F34</f>
        <v>99.88973670175146</v>
      </c>
      <c r="G62" s="57">
        <f>G34</f>
        <v>5.0000000000000001E-3</v>
      </c>
      <c r="H62" s="17" t="str">
        <f t="shared" ref="H62:I64" si="15">H34</f>
        <v>Markup</v>
      </c>
      <c r="I62" s="17">
        <f t="shared" si="15"/>
        <v>99.691083426902537</v>
      </c>
      <c r="J62" s="20">
        <f>ROUND(N62/K62,4)</f>
        <v>-2.5000000000000001E-3</v>
      </c>
      <c r="K62" s="21">
        <v>1448031.0992999999</v>
      </c>
      <c r="L62" s="22">
        <v>50</v>
      </c>
      <c r="M62" s="22">
        <f>M34</f>
        <v>36795.360000000001</v>
      </c>
      <c r="N62" s="23">
        <f>L62*M62*(I62-F62)%</f>
        <v>-3654.759381622524</v>
      </c>
    </row>
    <row r="63" spans="1:14" s="24" customFormat="1" hidden="1" x14ac:dyDescent="0.25">
      <c r="A63" s="13">
        <v>1</v>
      </c>
      <c r="B63" s="14" t="s">
        <v>22</v>
      </c>
      <c r="C63" s="15">
        <f>$C$2</f>
        <v>44403</v>
      </c>
      <c r="D63" s="16">
        <v>42768</v>
      </c>
      <c r="E63" s="16">
        <v>44959</v>
      </c>
      <c r="F63" s="20">
        <f>F35</f>
        <v>87.410891850704047</v>
      </c>
      <c r="G63" s="57">
        <f>G35</f>
        <v>1.4999999999999999E-2</v>
      </c>
      <c r="H63" s="17" t="str">
        <f t="shared" si="15"/>
        <v>Markup</v>
      </c>
      <c r="I63" s="20">
        <f t="shared" si="15"/>
        <v>86.017545259445228</v>
      </c>
      <c r="J63" s="20">
        <f>ROUND(N63/K63,4)</f>
        <v>-1.95E-2</v>
      </c>
      <c r="K63" s="21">
        <v>1312435.9380999999</v>
      </c>
      <c r="L63" s="22">
        <v>40</v>
      </c>
      <c r="M63" s="22">
        <f>M35</f>
        <v>45832.66</v>
      </c>
      <c r="N63" s="58">
        <f>L63*M63*(I63-F63)%</f>
        <v>-25544.312231729771</v>
      </c>
    </row>
    <row r="64" spans="1:14" s="24" customFormat="1" ht="21" hidden="1" customHeight="1" x14ac:dyDescent="0.25">
      <c r="A64" s="13">
        <v>2</v>
      </c>
      <c r="B64" s="14" t="s">
        <v>34</v>
      </c>
      <c r="C64" s="15">
        <f>C63</f>
        <v>44403</v>
      </c>
      <c r="D64" s="16">
        <f>D36</f>
        <v>43839</v>
      </c>
      <c r="E64" s="16">
        <f>E36</f>
        <v>47492</v>
      </c>
      <c r="F64" s="20">
        <v>100.15263972144623</v>
      </c>
      <c r="G64" s="57">
        <f>G36</f>
        <v>-1.5E-3</v>
      </c>
      <c r="H64" s="17" t="str">
        <f t="shared" si="15"/>
        <v>Markdown</v>
      </c>
      <c r="I64" s="20">
        <f t="shared" si="15"/>
        <v>100.59486125493441</v>
      </c>
      <c r="J64" s="20">
        <f>ROUND(N64/K64,4)</f>
        <v>3.3700000000000001E-2</v>
      </c>
      <c r="K64" s="21">
        <v>1312435.9380999999</v>
      </c>
      <c r="L64" s="22">
        <v>10</v>
      </c>
      <c r="M64" s="22">
        <f>M36</f>
        <v>1000000</v>
      </c>
      <c r="N64" s="58">
        <f>L64*M64*(I64-F64)%</f>
        <v>44222.153348817985</v>
      </c>
    </row>
    <row r="65" spans="1:14" s="24" customFormat="1" hidden="1" x14ac:dyDescent="0.25">
      <c r="A65" s="45"/>
      <c r="B65" s="46"/>
      <c r="C65" s="47"/>
      <c r="D65" s="48"/>
      <c r="E65" s="48"/>
      <c r="F65" s="52"/>
      <c r="G65" s="75"/>
      <c r="H65" s="49"/>
      <c r="I65" s="52"/>
      <c r="J65" s="52"/>
      <c r="K65" s="53"/>
      <c r="L65" s="54"/>
      <c r="M65" s="54"/>
      <c r="N65" s="55"/>
    </row>
    <row r="67" spans="1:14" hidden="1" x14ac:dyDescent="0.25">
      <c r="A67" s="9" t="s">
        <v>39</v>
      </c>
    </row>
    <row r="68" spans="1:14" ht="49.5" hidden="1" customHeight="1" x14ac:dyDescent="0.25">
      <c r="A68" s="59" t="s">
        <v>3</v>
      </c>
      <c r="B68" s="59" t="s">
        <v>4</v>
      </c>
      <c r="C68" s="59" t="s">
        <v>5</v>
      </c>
      <c r="D68" s="59" t="s">
        <v>6</v>
      </c>
      <c r="E68" s="59" t="s">
        <v>7</v>
      </c>
      <c r="F68" s="59" t="s">
        <v>8</v>
      </c>
      <c r="G68" s="60" t="s">
        <v>9</v>
      </c>
      <c r="H68" s="59" t="s">
        <v>10</v>
      </c>
      <c r="I68" s="59" t="s">
        <v>11</v>
      </c>
      <c r="J68" s="59" t="s">
        <v>12</v>
      </c>
      <c r="K68" s="61" t="s">
        <v>13</v>
      </c>
      <c r="L68" s="61" t="s">
        <v>14</v>
      </c>
      <c r="M68" s="61" t="s">
        <v>15</v>
      </c>
      <c r="N68" s="10" t="s">
        <v>16</v>
      </c>
    </row>
    <row r="69" spans="1:14" s="24" customFormat="1" ht="15.75" hidden="1" customHeight="1" x14ac:dyDescent="0.25">
      <c r="A69" s="19">
        <v>1</v>
      </c>
      <c r="B69" s="76" t="s">
        <v>17</v>
      </c>
      <c r="C69" s="15">
        <f t="shared" ref="C69:C75" si="16">$C$2</f>
        <v>44403</v>
      </c>
      <c r="D69" s="77">
        <v>42446</v>
      </c>
      <c r="E69" s="77">
        <v>46098</v>
      </c>
      <c r="F69" s="73">
        <f t="shared" ref="F69:I70" si="17">F7</f>
        <v>90.346136978840605</v>
      </c>
      <c r="G69" s="18">
        <f t="shared" si="17"/>
        <v>-1.5E-3</v>
      </c>
      <c r="H69" s="74" t="str">
        <f t="shared" si="17"/>
        <v>Markdown</v>
      </c>
      <c r="I69" s="73">
        <f t="shared" si="17"/>
        <v>90.893496104903164</v>
      </c>
      <c r="J69" s="78">
        <f t="shared" ref="J69:J76" si="18">ROUND(N69/K69,4)</f>
        <v>8.8999999999999999E-3</v>
      </c>
      <c r="K69" s="22">
        <v>46240802.100500003</v>
      </c>
      <c r="L69" s="22">
        <v>15028</v>
      </c>
      <c r="M69" s="22">
        <f>M7</f>
        <v>4991</v>
      </c>
      <c r="N69" s="23">
        <f t="shared" ref="N69:N76" si="19">L69*M69*(I69-F69)%</f>
        <v>410545.33315822517</v>
      </c>
    </row>
    <row r="70" spans="1:14" s="24" customFormat="1" ht="15.75" hidden="1" customHeight="1" x14ac:dyDescent="0.25">
      <c r="A70" s="19">
        <v>1</v>
      </c>
      <c r="B70" s="76" t="s">
        <v>19</v>
      </c>
      <c r="C70" s="15">
        <f t="shared" si="16"/>
        <v>44403</v>
      </c>
      <c r="D70" s="77">
        <v>43165</v>
      </c>
      <c r="E70" s="77">
        <v>44991</v>
      </c>
      <c r="F70" s="73">
        <f t="shared" si="17"/>
        <v>99.437949585852806</v>
      </c>
      <c r="G70" s="18">
        <f t="shared" si="17"/>
        <v>1.4999999999999999E-2</v>
      </c>
      <c r="H70" s="73" t="str">
        <f t="shared" si="17"/>
        <v>Markup</v>
      </c>
      <c r="I70" s="73">
        <f t="shared" si="17"/>
        <v>97.892026319509441</v>
      </c>
      <c r="J70" s="78">
        <f t="shared" si="18"/>
        <v>-7.1000000000000004E-3</v>
      </c>
      <c r="K70" s="22">
        <v>190600262.68099999</v>
      </c>
      <c r="L70" s="22">
        <v>22000</v>
      </c>
      <c r="M70" s="22">
        <f>M8</f>
        <v>4000</v>
      </c>
      <c r="N70" s="23">
        <f t="shared" si="19"/>
        <v>-1360412.4743821614</v>
      </c>
    </row>
    <row r="71" spans="1:14" s="24" customFormat="1" hidden="1" x14ac:dyDescent="0.25">
      <c r="A71" s="19">
        <v>2</v>
      </c>
      <c r="B71" s="76" t="s">
        <v>31</v>
      </c>
      <c r="C71" s="15">
        <f t="shared" si="16"/>
        <v>44403</v>
      </c>
      <c r="D71" s="77">
        <v>43054</v>
      </c>
      <c r="E71" s="77">
        <v>44515</v>
      </c>
      <c r="F71" s="73">
        <f>F34</f>
        <v>99.88973670175146</v>
      </c>
      <c r="G71" s="18">
        <f>G34</f>
        <v>5.0000000000000001E-3</v>
      </c>
      <c r="H71" s="73" t="s">
        <v>20</v>
      </c>
      <c r="I71" s="73">
        <f>I34</f>
        <v>99.691083426902537</v>
      </c>
      <c r="J71" s="78">
        <f t="shared" si="18"/>
        <v>-2.9999999999999997E-4</v>
      </c>
      <c r="K71" s="22">
        <v>134779657.74849999</v>
      </c>
      <c r="L71" s="22">
        <v>500</v>
      </c>
      <c r="M71" s="22">
        <f>M62</f>
        <v>36795.360000000001</v>
      </c>
      <c r="N71" s="23">
        <f t="shared" si="19"/>
        <v>-36547.593816225235</v>
      </c>
    </row>
    <row r="72" spans="1:14" s="24" customFormat="1" ht="15.75" hidden="1" customHeight="1" x14ac:dyDescent="0.25">
      <c r="A72" s="19">
        <v>2</v>
      </c>
      <c r="B72" s="76" t="s">
        <v>40</v>
      </c>
      <c r="C72" s="15">
        <f t="shared" si="16"/>
        <v>44403</v>
      </c>
      <c r="D72" s="77">
        <v>43213</v>
      </c>
      <c r="E72" s="77">
        <v>46866</v>
      </c>
      <c r="F72" s="73" t="e">
        <f>#REF!</f>
        <v>#REF!</v>
      </c>
      <c r="G72" s="18" t="e">
        <f>#REF!</f>
        <v>#REF!</v>
      </c>
      <c r="H72" s="73" t="e">
        <f>#REF!</f>
        <v>#REF!</v>
      </c>
      <c r="I72" s="73" t="e">
        <f>#REF!</f>
        <v>#REF!</v>
      </c>
      <c r="J72" s="78" t="e">
        <f t="shared" si="18"/>
        <v>#REF!</v>
      </c>
      <c r="K72" s="22">
        <v>44396427.817599997</v>
      </c>
      <c r="L72" s="22">
        <v>80</v>
      </c>
      <c r="M72" s="22" t="e">
        <f>#REF!</f>
        <v>#REF!</v>
      </c>
      <c r="N72" s="58" t="e">
        <f t="shared" si="19"/>
        <v>#REF!</v>
      </c>
    </row>
    <row r="73" spans="1:14" s="24" customFormat="1" ht="16.5" hidden="1" customHeight="1" x14ac:dyDescent="0.25">
      <c r="A73" s="19">
        <v>4</v>
      </c>
      <c r="B73" s="76" t="s">
        <v>22</v>
      </c>
      <c r="C73" s="15">
        <f t="shared" si="16"/>
        <v>44403</v>
      </c>
      <c r="D73" s="77">
        <v>42768</v>
      </c>
      <c r="E73" s="77">
        <v>44959</v>
      </c>
      <c r="F73" s="78">
        <f>F35</f>
        <v>87.410891850704047</v>
      </c>
      <c r="G73" s="18">
        <f>G35</f>
        <v>1.4999999999999999E-2</v>
      </c>
      <c r="H73" s="73" t="str">
        <f>H10</f>
        <v>Markup</v>
      </c>
      <c r="I73" s="78">
        <f>I35</f>
        <v>86.017545259445228</v>
      </c>
      <c r="J73" s="78">
        <f t="shared" si="18"/>
        <v>-8.9999999999999993E-3</v>
      </c>
      <c r="K73" s="22">
        <v>34059131.466499999</v>
      </c>
      <c r="L73" s="22">
        <v>480</v>
      </c>
      <c r="M73" s="22">
        <f>M35</f>
        <v>45832.66</v>
      </c>
      <c r="N73" s="58">
        <f t="shared" si="19"/>
        <v>-306531.74678075721</v>
      </c>
    </row>
    <row r="74" spans="1:14" s="24" customFormat="1" ht="15.75" hidden="1" customHeight="1" x14ac:dyDescent="0.25">
      <c r="A74" s="13">
        <v>6</v>
      </c>
      <c r="B74" s="14" t="s">
        <v>24</v>
      </c>
      <c r="C74" s="15">
        <f t="shared" si="16"/>
        <v>44403</v>
      </c>
      <c r="D74" s="16">
        <v>43160</v>
      </c>
      <c r="E74" s="16">
        <v>44986</v>
      </c>
      <c r="F74" s="17">
        <f>F12</f>
        <v>99.986662182950553</v>
      </c>
      <c r="G74" s="57">
        <f>G12</f>
        <v>1E-3</v>
      </c>
      <c r="H74" s="17" t="str">
        <f>H12</f>
        <v>Markup</v>
      </c>
      <c r="I74" s="17">
        <f>I12</f>
        <v>99.783800535158235</v>
      </c>
      <c r="J74" s="20">
        <f t="shared" si="18"/>
        <v>-2.3E-3</v>
      </c>
      <c r="K74" s="21">
        <v>22019796.251699999</v>
      </c>
      <c r="L74" s="22">
        <v>250</v>
      </c>
      <c r="M74" s="22">
        <v>100000</v>
      </c>
      <c r="N74" s="58">
        <f t="shared" si="19"/>
        <v>-50715.411948079498</v>
      </c>
    </row>
    <row r="75" spans="1:14" s="24" customFormat="1" ht="15.75" hidden="1" customHeight="1" x14ac:dyDescent="0.25">
      <c r="A75" s="13">
        <v>2</v>
      </c>
      <c r="B75" s="14" t="s">
        <v>26</v>
      </c>
      <c r="C75" s="15">
        <f t="shared" si="16"/>
        <v>44403</v>
      </c>
      <c r="D75" s="16">
        <v>42419</v>
      </c>
      <c r="E75" s="16">
        <v>46072</v>
      </c>
      <c r="F75" s="17">
        <f>F55</f>
        <v>96.321689848909429</v>
      </c>
      <c r="G75" s="18">
        <f>G55</f>
        <v>-1.5E-3</v>
      </c>
      <c r="H75" s="19" t="str">
        <f>H55</f>
        <v>Markdown</v>
      </c>
      <c r="I75" s="17">
        <f>I55</f>
        <v>96.911010470544085</v>
      </c>
      <c r="J75" s="20">
        <f t="shared" si="18"/>
        <v>6.4000000000000003E-3</v>
      </c>
      <c r="K75" s="22">
        <v>46240802.100500003</v>
      </c>
      <c r="L75" s="22">
        <v>500</v>
      </c>
      <c r="M75" s="22">
        <f>M45</f>
        <v>99820</v>
      </c>
      <c r="N75" s="58">
        <f t="shared" si="19"/>
        <v>294129.92225785658</v>
      </c>
    </row>
    <row r="76" spans="1:14" ht="15.75" hidden="1" customHeight="1" x14ac:dyDescent="0.25">
      <c r="A76" s="13">
        <v>2</v>
      </c>
      <c r="B76" s="14" t="s">
        <v>28</v>
      </c>
      <c r="C76" s="15" t="e">
        <f>#REF!</f>
        <v>#REF!</v>
      </c>
      <c r="D76" s="15" t="e">
        <f>#REF!</f>
        <v>#REF!</v>
      </c>
      <c r="E76" s="15" t="e">
        <f>#REF!</f>
        <v>#REF!</v>
      </c>
      <c r="F76" s="73" t="e">
        <f>#REF!</f>
        <v>#REF!</v>
      </c>
      <c r="G76" s="18" t="e">
        <f>#REF!</f>
        <v>#REF!</v>
      </c>
      <c r="H76" s="25" t="e">
        <f>#REF!</f>
        <v>#REF!</v>
      </c>
      <c r="I76" s="73" t="e">
        <f>#REF!</f>
        <v>#REF!</v>
      </c>
      <c r="J76" s="20" t="e">
        <f t="shared" si="18"/>
        <v>#REF!</v>
      </c>
      <c r="K76" s="21">
        <v>36518289.285400003</v>
      </c>
      <c r="L76" s="22">
        <v>2000</v>
      </c>
      <c r="M76" s="22" t="e">
        <f>#REF!</f>
        <v>#REF!</v>
      </c>
      <c r="N76" s="58" t="e">
        <f t="shared" si="19"/>
        <v>#REF!</v>
      </c>
    </row>
    <row r="77" spans="1:14" s="24" customFormat="1" ht="15.75" hidden="1" customHeight="1" x14ac:dyDescent="0.25">
      <c r="A77" s="13">
        <v>3</v>
      </c>
      <c r="B77" s="14" t="s">
        <v>24</v>
      </c>
      <c r="C77" s="15">
        <f>$C$2</f>
        <v>44403</v>
      </c>
      <c r="D77" s="15">
        <f t="shared" ref="D77:J77" si="20">D12</f>
        <v>43160</v>
      </c>
      <c r="E77" s="15">
        <f t="shared" si="20"/>
        <v>44986</v>
      </c>
      <c r="F77" s="17">
        <f t="shared" si="20"/>
        <v>99.986662182950553</v>
      </c>
      <c r="G77" s="57">
        <f t="shared" si="20"/>
        <v>1E-3</v>
      </c>
      <c r="H77" s="17" t="str">
        <f t="shared" si="20"/>
        <v>Markup</v>
      </c>
      <c r="I77" s="17">
        <f t="shared" si="20"/>
        <v>99.783800535158235</v>
      </c>
      <c r="J77" s="17">
        <f t="shared" si="20"/>
        <v>-5.4000000000000003E-3</v>
      </c>
      <c r="K77" s="21">
        <v>36518289.285400003</v>
      </c>
      <c r="L77" s="79">
        <v>1000</v>
      </c>
      <c r="M77" s="79">
        <f>M12</f>
        <v>100000</v>
      </c>
      <c r="N77" s="80">
        <f>N12</f>
        <v>-202861.64779231799</v>
      </c>
    </row>
    <row r="78" spans="1:14" s="24" customFormat="1" ht="15.75" hidden="1" customHeight="1" x14ac:dyDescent="0.25">
      <c r="A78" s="13">
        <v>3</v>
      </c>
      <c r="B78" s="14" t="s">
        <v>37</v>
      </c>
      <c r="C78" s="15">
        <f>$C$2</f>
        <v>44403</v>
      </c>
      <c r="D78" s="16">
        <v>43055</v>
      </c>
      <c r="E78" s="16">
        <v>44881</v>
      </c>
      <c r="F78" s="17">
        <f>F9</f>
        <v>100.43655934253705</v>
      </c>
      <c r="G78" s="72">
        <f>G9</f>
        <v>1.2500000000000001E-2</v>
      </c>
      <c r="H78" s="17" t="str">
        <f>H9</f>
        <v>Markup</v>
      </c>
      <c r="I78" s="17">
        <f>I9</f>
        <v>98.969309072317614</v>
      </c>
      <c r="J78" s="20">
        <f>ROUND(N78/K78,4)</f>
        <v>-1.1999999999999999E-3</v>
      </c>
      <c r="K78" s="22">
        <v>27471837.1897</v>
      </c>
      <c r="L78" s="22">
        <v>1000</v>
      </c>
      <c r="M78" s="22">
        <f>M9</f>
        <v>2250</v>
      </c>
      <c r="N78" s="58">
        <f>L78*M78*(I78-F78)%</f>
        <v>-33013.131079937353</v>
      </c>
    </row>
    <row r="79" spans="1:14" s="24" customFormat="1" ht="15.75" hidden="1" customHeight="1" x14ac:dyDescent="0.25">
      <c r="A79" s="13">
        <v>4</v>
      </c>
      <c r="B79" s="14" t="s">
        <v>26</v>
      </c>
      <c r="C79" s="15">
        <f>$C$2</f>
        <v>44403</v>
      </c>
      <c r="D79" s="16">
        <f t="shared" ref="D79:I79" si="21">D55</f>
        <v>42419</v>
      </c>
      <c r="E79" s="16">
        <f t="shared" si="21"/>
        <v>46072</v>
      </c>
      <c r="F79" s="17">
        <f t="shared" si="21"/>
        <v>96.321689848909429</v>
      </c>
      <c r="G79" s="72">
        <f t="shared" si="21"/>
        <v>-1.5E-3</v>
      </c>
      <c r="H79" s="16" t="str">
        <f t="shared" si="21"/>
        <v>Markdown</v>
      </c>
      <c r="I79" s="78">
        <f t="shared" si="21"/>
        <v>96.911010470544085</v>
      </c>
      <c r="J79" s="20">
        <f>ROUND(N79/K79,4)</f>
        <v>8.5000000000000006E-3</v>
      </c>
      <c r="K79" s="22">
        <v>34405774.509999998</v>
      </c>
      <c r="L79" s="22">
        <v>500</v>
      </c>
      <c r="M79" s="22">
        <f>M55</f>
        <v>99820</v>
      </c>
      <c r="N79" s="58">
        <f>L79*M79*(I79-F79)%</f>
        <v>294129.92225785658</v>
      </c>
    </row>
    <row r="80" spans="1:14" s="24" customFormat="1" ht="21" hidden="1" customHeight="1" x14ac:dyDescent="0.25">
      <c r="A80" s="13">
        <v>4</v>
      </c>
      <c r="B80" s="14" t="s">
        <v>34</v>
      </c>
      <c r="C80" s="15">
        <f>C79</f>
        <v>44403</v>
      </c>
      <c r="D80" s="16">
        <f>D64</f>
        <v>43839</v>
      </c>
      <c r="E80" s="16">
        <f>E64</f>
        <v>47492</v>
      </c>
      <c r="F80" s="20">
        <f>F64</f>
        <v>100.15263972144623</v>
      </c>
      <c r="G80" s="57">
        <f>G64</f>
        <v>-1.5E-3</v>
      </c>
      <c r="H80" s="17" t="e">
        <f>#REF!</f>
        <v>#REF!</v>
      </c>
      <c r="I80" s="20">
        <f>I64</f>
        <v>100.59486125493441</v>
      </c>
      <c r="J80" s="20">
        <f>ROUND(N80/K80,4)</f>
        <v>1.2800000000000001E-2</v>
      </c>
      <c r="K80" s="21">
        <v>34460129.815899998</v>
      </c>
      <c r="L80" s="22">
        <v>100</v>
      </c>
      <c r="M80" s="22">
        <f>M64</f>
        <v>1000000</v>
      </c>
      <c r="N80" s="58">
        <f>L80*M80*(I80-F80)%</f>
        <v>442221.53348817985</v>
      </c>
    </row>
    <row r="81" spans="1:14" s="24" customFormat="1" ht="21" hidden="1" customHeight="1" x14ac:dyDescent="0.25">
      <c r="A81" s="13">
        <v>6</v>
      </c>
      <c r="B81" s="14" t="s">
        <v>34</v>
      </c>
      <c r="C81" s="15">
        <f>C80</f>
        <v>44403</v>
      </c>
      <c r="D81" s="16">
        <f>D53</f>
        <v>42727</v>
      </c>
      <c r="E81" s="16">
        <f>E53</f>
        <v>46379</v>
      </c>
      <c r="F81" s="20">
        <f>F36</f>
        <v>99.595304073382522</v>
      </c>
      <c r="G81" s="57">
        <f>G64</f>
        <v>-1.5E-3</v>
      </c>
      <c r="H81" s="17" t="str">
        <f>H53</f>
        <v>Markup</v>
      </c>
      <c r="I81" s="20">
        <f>I36</f>
        <v>100.59486125493441</v>
      </c>
      <c r="J81" s="20">
        <f>ROUND(N81/K81,4)</f>
        <v>2.93E-2</v>
      </c>
      <c r="K81" s="22">
        <v>34059131.466499999</v>
      </c>
      <c r="L81" s="22">
        <v>100</v>
      </c>
      <c r="M81" s="22">
        <f>M56</f>
        <v>1000000</v>
      </c>
      <c r="N81" s="58">
        <f>L81*M81*(I81-F81)%</f>
        <v>999557.18155189289</v>
      </c>
    </row>
    <row r="82" spans="1:14" s="24" customFormat="1" hidden="1" x14ac:dyDescent="0.25">
      <c r="A82" s="13">
        <v>2</v>
      </c>
      <c r="B82" s="14" t="s">
        <v>23</v>
      </c>
      <c r="C82" s="15">
        <f t="shared" ref="C82" si="22">$C$2</f>
        <v>44403</v>
      </c>
      <c r="D82" s="16">
        <f>D11</f>
        <v>43907</v>
      </c>
      <c r="E82" s="16">
        <f>E11</f>
        <v>47559</v>
      </c>
      <c r="F82" s="17">
        <f>F11</f>
        <v>100.75844488195121</v>
      </c>
      <c r="G82" s="72">
        <f>G11</f>
        <v>2.5000000000000001E-3</v>
      </c>
      <c r="H82" s="73" t="s">
        <v>20</v>
      </c>
      <c r="I82" s="17">
        <f>I11</f>
        <v>99.288368752514302</v>
      </c>
      <c r="J82" s="78">
        <f t="shared" ref="J82" si="23">ROUND(N82/K82,4)</f>
        <v>-2.3E-3</v>
      </c>
      <c r="K82" s="22">
        <v>190600262.68099999</v>
      </c>
      <c r="L82" s="22">
        <v>30</v>
      </c>
      <c r="M82" s="22">
        <f>M11</f>
        <v>1000000</v>
      </c>
      <c r="N82" s="58">
        <f t="shared" ref="N82" si="24">L82*M82*(I82-F82)%</f>
        <v>-441022.83883107133</v>
      </c>
    </row>
    <row r="83" spans="1:14" hidden="1" x14ac:dyDescent="0.25">
      <c r="A83" s="9" t="s">
        <v>41</v>
      </c>
    </row>
    <row r="84" spans="1:14" ht="47.25" hidden="1" x14ac:dyDescent="0.25">
      <c r="A84" s="10" t="s">
        <v>3</v>
      </c>
      <c r="B84" s="10" t="s">
        <v>4</v>
      </c>
      <c r="C84" s="10" t="s">
        <v>5</v>
      </c>
      <c r="D84" s="10" t="s">
        <v>6</v>
      </c>
      <c r="E84" s="10" t="s">
        <v>7</v>
      </c>
      <c r="F84" s="10" t="s">
        <v>8</v>
      </c>
      <c r="G84" s="11" t="s">
        <v>9</v>
      </c>
      <c r="H84" s="10" t="s">
        <v>10</v>
      </c>
      <c r="I84" s="10" t="s">
        <v>11</v>
      </c>
      <c r="J84" s="10" t="s">
        <v>12</v>
      </c>
      <c r="K84" s="12" t="s">
        <v>13</v>
      </c>
      <c r="L84" s="12" t="s">
        <v>14</v>
      </c>
      <c r="M84" s="12" t="s">
        <v>15</v>
      </c>
      <c r="N84" s="81" t="s">
        <v>16</v>
      </c>
    </row>
    <row r="85" spans="1:14" s="24" customFormat="1" hidden="1" x14ac:dyDescent="0.25">
      <c r="A85" s="13">
        <v>1</v>
      </c>
      <c r="B85" s="14" t="s">
        <v>25</v>
      </c>
      <c r="C85" s="15">
        <f>$C$2</f>
        <v>44403</v>
      </c>
      <c r="D85" s="16">
        <f t="shared" ref="D85:I85" si="25">D13</f>
        <v>42727</v>
      </c>
      <c r="E85" s="16">
        <f t="shared" si="25"/>
        <v>46379</v>
      </c>
      <c r="F85" s="17">
        <f t="shared" si="25"/>
        <v>100</v>
      </c>
      <c r="G85" s="57">
        <f t="shared" si="25"/>
        <v>7.4999999999999997E-3</v>
      </c>
      <c r="H85" s="16" t="str">
        <f t="shared" si="25"/>
        <v>Markup</v>
      </c>
      <c r="I85" s="17">
        <f t="shared" si="25"/>
        <v>96.942099999999996</v>
      </c>
      <c r="J85" s="17">
        <f>J8</f>
        <v>-2.92E-2</v>
      </c>
      <c r="K85" s="79">
        <v>2099821.9742000001</v>
      </c>
      <c r="L85" s="79">
        <v>250</v>
      </c>
      <c r="M85" s="79">
        <f>M13</f>
        <v>99840</v>
      </c>
      <c r="N85" s="58">
        <f>L85*M85*(I85-F85)%</f>
        <v>-763251.8400000009</v>
      </c>
    </row>
    <row r="86" spans="1:14" s="24" customFormat="1" hidden="1" x14ac:dyDescent="0.25">
      <c r="A86" s="13">
        <v>1</v>
      </c>
      <c r="B86" s="14" t="s">
        <v>25</v>
      </c>
      <c r="C86" s="15">
        <f>$C$2</f>
        <v>44403</v>
      </c>
      <c r="D86" s="16">
        <f t="shared" ref="D86:I86" si="26">D13</f>
        <v>42727</v>
      </c>
      <c r="E86" s="16">
        <f t="shared" si="26"/>
        <v>46379</v>
      </c>
      <c r="F86" s="17">
        <f t="shared" si="26"/>
        <v>100</v>
      </c>
      <c r="G86" s="57">
        <f t="shared" si="26"/>
        <v>7.4999999999999997E-3</v>
      </c>
      <c r="H86" s="72" t="str">
        <f t="shared" si="26"/>
        <v>Markup</v>
      </c>
      <c r="I86" s="17">
        <f t="shared" si="26"/>
        <v>96.942099999999996</v>
      </c>
      <c r="J86" s="17">
        <f>J12</f>
        <v>-5.4000000000000003E-3</v>
      </c>
      <c r="K86" s="79">
        <v>2563299.9010999999</v>
      </c>
      <c r="L86" s="79">
        <v>250</v>
      </c>
      <c r="M86" s="79">
        <f>M53</f>
        <v>99840</v>
      </c>
      <c r="N86" s="58">
        <f>L86*M86*(I86-F86)%</f>
        <v>-763251.8400000009</v>
      </c>
    </row>
    <row r="87" spans="1:14" s="24" customFormat="1" hidden="1" x14ac:dyDescent="0.25">
      <c r="A87" s="13">
        <v>1</v>
      </c>
      <c r="B87" s="14" t="s">
        <v>19</v>
      </c>
      <c r="C87" s="15">
        <f>$C$2</f>
        <v>44403</v>
      </c>
      <c r="D87" s="16">
        <f t="shared" ref="D87:I87" si="27">D70</f>
        <v>43165</v>
      </c>
      <c r="E87" s="16">
        <f t="shared" si="27"/>
        <v>44991</v>
      </c>
      <c r="F87" s="17">
        <f t="shared" si="27"/>
        <v>99.437949585852806</v>
      </c>
      <c r="G87" s="57">
        <f t="shared" si="27"/>
        <v>1.4999999999999999E-2</v>
      </c>
      <c r="H87" s="16" t="str">
        <f t="shared" si="27"/>
        <v>Markup</v>
      </c>
      <c r="I87" s="17">
        <f t="shared" si="27"/>
        <v>97.892026319509441</v>
      </c>
      <c r="J87" s="17">
        <f>J13</f>
        <v>-0.1009</v>
      </c>
      <c r="K87" s="79">
        <v>1753406.4038</v>
      </c>
      <c r="L87" s="79">
        <v>4000</v>
      </c>
      <c r="M87" s="79">
        <f>M70</f>
        <v>4000</v>
      </c>
      <c r="N87" s="58">
        <f>L87*M87*(I87-F87)%</f>
        <v>-247347.72261493845</v>
      </c>
    </row>
    <row r="88" spans="1:14" s="24" customFormat="1" ht="15.75" hidden="1" customHeight="1" x14ac:dyDescent="0.25">
      <c r="A88" s="13">
        <v>2</v>
      </c>
      <c r="B88" s="14" t="s">
        <v>24</v>
      </c>
      <c r="C88" s="15">
        <f>$C$2</f>
        <v>44403</v>
      </c>
      <c r="D88" s="15">
        <f>D77</f>
        <v>43160</v>
      </c>
      <c r="E88" s="15">
        <f>E77</f>
        <v>44986</v>
      </c>
      <c r="F88" s="82">
        <f>F77</f>
        <v>99.986662182950553</v>
      </c>
      <c r="G88" s="57">
        <f>G77</f>
        <v>1E-3</v>
      </c>
      <c r="H88" s="17" t="str">
        <f>H33</f>
        <v>Markup</v>
      </c>
      <c r="I88" s="17">
        <f>I77</f>
        <v>99.783800535158235</v>
      </c>
      <c r="J88" s="17">
        <f>J33</f>
        <v>-2.8000000000000001E-2</v>
      </c>
      <c r="K88" s="79">
        <v>2563265.4972999999</v>
      </c>
      <c r="L88" s="79">
        <v>4000</v>
      </c>
      <c r="M88" s="79">
        <f>M77</f>
        <v>100000</v>
      </c>
      <c r="N88" s="80">
        <f>N33</f>
        <v>-1660749.5883530853</v>
      </c>
    </row>
    <row r="89" spans="1:14" hidden="1" x14ac:dyDescent="0.25"/>
    <row r="90" spans="1:14" hidden="1" x14ac:dyDescent="0.25"/>
    <row r="95" spans="1:14" s="40" customFormat="1" x14ac:dyDescent="0.25">
      <c r="A95" s="2"/>
      <c r="B95" s="2"/>
      <c r="C95" s="2"/>
      <c r="D95" s="2"/>
      <c r="E95" s="2"/>
      <c r="F95" s="3"/>
      <c r="G95" s="4"/>
      <c r="H95" s="3"/>
      <c r="I95" s="3"/>
      <c r="J95" s="2"/>
      <c r="K95" s="5"/>
      <c r="L95" s="5"/>
      <c r="M95" s="5"/>
      <c r="N95" s="2"/>
    </row>
  </sheetData>
  <pageMargins left="0.72" right="0.17" top="1.0900000000000001" bottom="1" header="0.5" footer="0.5"/>
  <pageSetup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5"/>
  <sheetViews>
    <sheetView showGridLines="0" view="pageBreakPreview" zoomScale="70" zoomScaleNormal="70" zoomScaleSheetLayoutView="70" zoomScalePageLayoutView="70" workbookViewId="0">
      <selection activeCell="B25" sqref="B25"/>
    </sheetView>
  </sheetViews>
  <sheetFormatPr defaultColWidth="9.140625" defaultRowHeight="15.75" x14ac:dyDescent="0.25"/>
  <cols>
    <col min="1" max="1" width="8" style="2" customWidth="1"/>
    <col min="2" max="2" width="64" style="2" bestFit="1" customWidth="1"/>
    <col min="3" max="3" width="17.7109375" style="2" customWidth="1"/>
    <col min="4" max="4" width="15.5703125" style="2" bestFit="1" customWidth="1"/>
    <col min="5" max="5" width="16.42578125" style="2" customWidth="1"/>
    <col min="6" max="6" width="14.42578125" style="3" customWidth="1"/>
    <col min="7" max="7" width="19.5703125" style="4" customWidth="1"/>
    <col min="8" max="8" width="16.7109375" style="3" customWidth="1"/>
    <col min="9" max="9" width="20.5703125" style="3" customWidth="1"/>
    <col min="10" max="10" width="12.85546875" style="2" customWidth="1"/>
    <col min="11" max="11" width="34" style="5" customWidth="1"/>
    <col min="12" max="12" width="15.42578125" style="5" bestFit="1" customWidth="1"/>
    <col min="13" max="13" width="18.7109375" style="5" bestFit="1" customWidth="1"/>
    <col min="14" max="14" width="19.7109375" style="2" customWidth="1"/>
    <col min="15" max="16384" width="9.140625" style="6"/>
  </cols>
  <sheetData>
    <row r="1" spans="1:14" x14ac:dyDescent="0.25">
      <c r="A1" s="1" t="s">
        <v>0</v>
      </c>
      <c r="C1" s="1"/>
    </row>
    <row r="2" spans="1:14" x14ac:dyDescent="0.25">
      <c r="A2" s="1" t="s">
        <v>1</v>
      </c>
      <c r="C2" s="7">
        <v>44389</v>
      </c>
      <c r="F2" s="8"/>
      <c r="I2" s="8"/>
    </row>
    <row r="3" spans="1:14" x14ac:dyDescent="0.25">
      <c r="A3" s="1"/>
      <c r="C3" s="1"/>
      <c r="F3" s="8"/>
    </row>
    <row r="5" spans="1:14" x14ac:dyDescent="0.25">
      <c r="A5" s="9" t="s">
        <v>2</v>
      </c>
    </row>
    <row r="6" spans="1:14" ht="47.25" x14ac:dyDescent="0.2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1" t="s">
        <v>9</v>
      </c>
      <c r="H6" s="10" t="s">
        <v>10</v>
      </c>
      <c r="I6" s="10" t="s">
        <v>11</v>
      </c>
      <c r="J6" s="10" t="s">
        <v>12</v>
      </c>
      <c r="K6" s="12" t="s">
        <v>13</v>
      </c>
      <c r="L6" s="12" t="s">
        <v>14</v>
      </c>
      <c r="M6" s="12" t="s">
        <v>15</v>
      </c>
      <c r="N6" s="10" t="s">
        <v>16</v>
      </c>
    </row>
    <row r="7" spans="1:14" s="24" customFormat="1" ht="15.75" hidden="1" customHeight="1" x14ac:dyDescent="0.25">
      <c r="A7" s="13">
        <v>1</v>
      </c>
      <c r="B7" s="14" t="s">
        <v>17</v>
      </c>
      <c r="C7" s="15">
        <f t="shared" ref="C7:C14" si="0">$C$2</f>
        <v>44389</v>
      </c>
      <c r="D7" s="16">
        <v>42446</v>
      </c>
      <c r="E7" s="16">
        <v>46098</v>
      </c>
      <c r="F7" s="17">
        <v>90.346136978840605</v>
      </c>
      <c r="G7" s="18">
        <v>-1.5E-3</v>
      </c>
      <c r="H7" s="19" t="s">
        <v>18</v>
      </c>
      <c r="I7" s="17">
        <v>90.893496104903164</v>
      </c>
      <c r="J7" s="20">
        <f t="shared" ref="J7:J14" si="1">ROUND(N7/K7,4)</f>
        <v>8.0000000000000002E-3</v>
      </c>
      <c r="K7" s="21">
        <v>35983606.870399997</v>
      </c>
      <c r="L7" s="22">
        <v>10480</v>
      </c>
      <c r="M7" s="22">
        <v>4991</v>
      </c>
      <c r="N7" s="23">
        <f t="shared" ref="N7:N14" si="2">L7*M7*(I7-F7)%</f>
        <v>286299.91292907903</v>
      </c>
    </row>
    <row r="8" spans="1:14" s="24" customFormat="1" ht="15.75" customHeight="1" x14ac:dyDescent="0.25">
      <c r="A8" s="13">
        <v>1</v>
      </c>
      <c r="B8" s="14" t="s">
        <v>19</v>
      </c>
      <c r="C8" s="15">
        <f t="shared" si="0"/>
        <v>44389</v>
      </c>
      <c r="D8" s="16">
        <v>43165</v>
      </c>
      <c r="E8" s="16">
        <v>44991</v>
      </c>
      <c r="F8" s="17">
        <v>99.348680872975265</v>
      </c>
      <c r="G8" s="25">
        <v>5.0000000000000001E-3</v>
      </c>
      <c r="H8" s="19" t="s">
        <v>20</v>
      </c>
      <c r="I8" s="17">
        <v>98.812950050840527</v>
      </c>
      <c r="J8" s="20">
        <f t="shared" si="1"/>
        <v>-1.03E-2</v>
      </c>
      <c r="K8" s="26">
        <v>37323639.712700002</v>
      </c>
      <c r="L8" s="22">
        <v>18000</v>
      </c>
      <c r="M8" s="22">
        <v>4000</v>
      </c>
      <c r="N8" s="23">
        <f t="shared" si="2"/>
        <v>-385726.19193701143</v>
      </c>
    </row>
    <row r="9" spans="1:14" s="24" customFormat="1" ht="15.75" customHeight="1" x14ac:dyDescent="0.25">
      <c r="A9" s="13">
        <v>2</v>
      </c>
      <c r="B9" s="14" t="s">
        <v>21</v>
      </c>
      <c r="C9" s="15">
        <f t="shared" si="0"/>
        <v>44389</v>
      </c>
      <c r="D9" s="16">
        <v>42934</v>
      </c>
      <c r="E9" s="16">
        <v>44760</v>
      </c>
      <c r="F9" s="17">
        <v>100.34586623602483</v>
      </c>
      <c r="G9" s="25">
        <v>1.4999999999999999E-2</v>
      </c>
      <c r="H9" s="19" t="s">
        <v>20</v>
      </c>
      <c r="I9" s="17">
        <v>98.63666991954176</v>
      </c>
      <c r="J9" s="20">
        <f t="shared" si="1"/>
        <v>-1.09E-2</v>
      </c>
      <c r="K9" s="26">
        <v>37323639.712700002</v>
      </c>
      <c r="L9" s="22">
        <v>10000</v>
      </c>
      <c r="M9" s="22">
        <v>2375</v>
      </c>
      <c r="N9" s="23">
        <f t="shared" si="2"/>
        <v>-405934.12516472983</v>
      </c>
    </row>
    <row r="10" spans="1:14" s="24" customFormat="1" ht="15.75" hidden="1" customHeight="1" x14ac:dyDescent="0.25">
      <c r="A10" s="13">
        <v>2</v>
      </c>
      <c r="B10" s="14" t="s">
        <v>22</v>
      </c>
      <c r="C10" s="15">
        <f t="shared" si="0"/>
        <v>44389</v>
      </c>
      <c r="D10" s="16">
        <v>42768</v>
      </c>
      <c r="E10" s="16">
        <v>44959</v>
      </c>
      <c r="F10" s="20">
        <v>87.410891850704047</v>
      </c>
      <c r="G10" s="25">
        <v>1.4999999999999999E-2</v>
      </c>
      <c r="H10" s="19" t="s">
        <v>20</v>
      </c>
      <c r="I10" s="20">
        <v>86.017545259445228</v>
      </c>
      <c r="J10" s="20">
        <f t="shared" si="1"/>
        <v>-8.6E-3</v>
      </c>
      <c r="K10" s="21">
        <v>37238864.110200003</v>
      </c>
      <c r="L10" s="22">
        <v>500</v>
      </c>
      <c r="M10" s="22">
        <v>45832.66</v>
      </c>
      <c r="N10" s="23">
        <f t="shared" si="2"/>
        <v>-319303.90289662214</v>
      </c>
    </row>
    <row r="11" spans="1:14" s="24" customFormat="1" ht="15.75" customHeight="1" x14ac:dyDescent="0.25">
      <c r="A11" s="13">
        <v>3</v>
      </c>
      <c r="B11" s="14" t="s">
        <v>23</v>
      </c>
      <c r="C11" s="15">
        <f t="shared" si="0"/>
        <v>44389</v>
      </c>
      <c r="D11" s="16">
        <v>43907</v>
      </c>
      <c r="E11" s="16">
        <v>47559</v>
      </c>
      <c r="F11" s="17">
        <v>100.38998610292002</v>
      </c>
      <c r="G11" s="25">
        <v>2.5000000000000001E-3</v>
      </c>
      <c r="H11" s="19" t="s">
        <v>20</v>
      </c>
      <c r="I11" s="17">
        <v>98.925629112106989</v>
      </c>
      <c r="J11" s="20">
        <f t="shared" si="1"/>
        <v>-1.9599999999999999E-2</v>
      </c>
      <c r="K11" s="21">
        <v>37323639.712700002</v>
      </c>
      <c r="L11" s="22">
        <v>50</v>
      </c>
      <c r="M11" s="22">
        <v>1000000</v>
      </c>
      <c r="N11" s="23">
        <f t="shared" si="2"/>
        <v>-732178.49540651508</v>
      </c>
    </row>
    <row r="12" spans="1:14" s="24" customFormat="1" ht="15.75" hidden="1" customHeight="1" x14ac:dyDescent="0.25">
      <c r="A12" s="13">
        <v>5</v>
      </c>
      <c r="B12" s="14" t="s">
        <v>24</v>
      </c>
      <c r="C12" s="15">
        <f t="shared" si="0"/>
        <v>44389</v>
      </c>
      <c r="D12" s="16">
        <v>43160</v>
      </c>
      <c r="E12" s="16">
        <v>44986</v>
      </c>
      <c r="F12" s="17">
        <v>99.986662182950553</v>
      </c>
      <c r="G12" s="25">
        <v>1E-3</v>
      </c>
      <c r="H12" s="19" t="s">
        <v>20</v>
      </c>
      <c r="I12" s="17">
        <v>99.783800535158235</v>
      </c>
      <c r="J12" s="20">
        <f t="shared" si="1"/>
        <v>-5.4000000000000003E-3</v>
      </c>
      <c r="K12" s="21">
        <v>37716058.631999999</v>
      </c>
      <c r="L12" s="22">
        <v>1000</v>
      </c>
      <c r="M12" s="22">
        <v>100000</v>
      </c>
      <c r="N12" s="23">
        <f t="shared" si="2"/>
        <v>-202861.64779231799</v>
      </c>
    </row>
    <row r="13" spans="1:14" s="24" customFormat="1" ht="15.75" hidden="1" customHeight="1" x14ac:dyDescent="0.25">
      <c r="A13" s="13">
        <v>3</v>
      </c>
      <c r="B13" s="14" t="s">
        <v>25</v>
      </c>
      <c r="C13" s="15">
        <f t="shared" si="0"/>
        <v>44389</v>
      </c>
      <c r="D13" s="16">
        <v>42727</v>
      </c>
      <c r="E13" s="16">
        <v>46379</v>
      </c>
      <c r="F13" s="17">
        <v>100</v>
      </c>
      <c r="G13" s="25">
        <v>7.4999999999999997E-3</v>
      </c>
      <c r="H13" s="19" t="s">
        <v>20</v>
      </c>
      <c r="I13" s="17">
        <v>96.942099999999996</v>
      </c>
      <c r="J13" s="20">
        <f t="shared" si="1"/>
        <v>-0.1009</v>
      </c>
      <c r="K13" s="26">
        <v>36323139.914499998</v>
      </c>
      <c r="L13" s="22">
        <v>1200</v>
      </c>
      <c r="M13" s="22">
        <v>99840</v>
      </c>
      <c r="N13" s="23">
        <f t="shared" si="2"/>
        <v>-3663608.8320000046</v>
      </c>
    </row>
    <row r="14" spans="1:14" s="24" customFormat="1" ht="15.75" hidden="1" customHeight="1" x14ac:dyDescent="0.25">
      <c r="A14" s="27">
        <v>2</v>
      </c>
      <c r="B14" s="28" t="s">
        <v>26</v>
      </c>
      <c r="C14" s="29">
        <f t="shared" si="0"/>
        <v>44389</v>
      </c>
      <c r="D14" s="30">
        <v>42419</v>
      </c>
      <c r="E14" s="30">
        <v>46072</v>
      </c>
      <c r="F14" s="31">
        <v>96.321689848909429</v>
      </c>
      <c r="G14" s="32">
        <v>-1.5E-3</v>
      </c>
      <c r="H14" s="33" t="s">
        <v>18</v>
      </c>
      <c r="I14" s="31">
        <v>96.911010470544085</v>
      </c>
      <c r="J14" s="34">
        <f t="shared" si="1"/>
        <v>6.8999999999999999E-3</v>
      </c>
      <c r="K14" s="35">
        <v>35983606.870399997</v>
      </c>
      <c r="L14" s="35">
        <v>425</v>
      </c>
      <c r="M14" s="35">
        <v>99820</v>
      </c>
      <c r="N14" s="36">
        <f t="shared" si="2"/>
        <v>250010.43391917812</v>
      </c>
    </row>
    <row r="15" spans="1:14" x14ac:dyDescent="0.25">
      <c r="A15" s="6"/>
      <c r="B15" s="6"/>
      <c r="C15" s="6"/>
      <c r="D15" s="6"/>
      <c r="E15" s="6"/>
      <c r="F15" s="37"/>
      <c r="G15" s="38"/>
      <c r="H15" s="37"/>
      <c r="I15" s="39"/>
      <c r="J15" s="6"/>
      <c r="K15" s="40"/>
      <c r="L15" s="40"/>
      <c r="M15" s="40"/>
      <c r="N15" s="6"/>
    </row>
    <row r="16" spans="1:14" hidden="1" x14ac:dyDescent="0.25">
      <c r="A16" s="41" t="s">
        <v>27</v>
      </c>
      <c r="B16" s="6"/>
      <c r="C16" s="6"/>
      <c r="D16" s="6"/>
      <c r="E16" s="6"/>
      <c r="F16" s="37"/>
      <c r="G16" s="38"/>
      <c r="H16" s="37"/>
      <c r="I16" s="37"/>
      <c r="J16" s="6"/>
      <c r="K16" s="40"/>
      <c r="L16" s="40"/>
      <c r="M16" s="40"/>
      <c r="N16" s="6"/>
    </row>
    <row r="17" spans="1:14" ht="47.25" hidden="1" x14ac:dyDescent="0.25">
      <c r="A17" s="42" t="s">
        <v>3</v>
      </c>
      <c r="B17" s="42" t="s">
        <v>4</v>
      </c>
      <c r="C17" s="42" t="s">
        <v>5</v>
      </c>
      <c r="D17" s="42" t="s">
        <v>6</v>
      </c>
      <c r="E17" s="42" t="s">
        <v>7</v>
      </c>
      <c r="F17" s="42" t="s">
        <v>8</v>
      </c>
      <c r="G17" s="43" t="s">
        <v>9</v>
      </c>
      <c r="H17" s="42" t="s">
        <v>10</v>
      </c>
      <c r="I17" s="42" t="s">
        <v>11</v>
      </c>
      <c r="J17" s="42" t="s">
        <v>12</v>
      </c>
      <c r="K17" s="44" t="s">
        <v>13</v>
      </c>
      <c r="L17" s="44" t="s">
        <v>14</v>
      </c>
      <c r="M17" s="44" t="s">
        <v>15</v>
      </c>
      <c r="N17" s="42" t="s">
        <v>16</v>
      </c>
    </row>
    <row r="18" spans="1:14" s="24" customFormat="1" hidden="1" x14ac:dyDescent="0.25">
      <c r="A18" s="45">
        <v>1</v>
      </c>
      <c r="B18" s="46" t="s">
        <v>28</v>
      </c>
      <c r="C18" s="47">
        <f>$C$2</f>
        <v>44389</v>
      </c>
      <c r="D18" s="48">
        <v>41325</v>
      </c>
      <c r="E18" s="48">
        <v>44247</v>
      </c>
      <c r="F18" s="49" t="e">
        <f>#REF!</f>
        <v>#REF!</v>
      </c>
      <c r="G18" s="50" t="e">
        <f>#REF!</f>
        <v>#REF!</v>
      </c>
      <c r="H18" s="51" t="e">
        <f>#REF!</f>
        <v>#REF!</v>
      </c>
      <c r="I18" s="49" t="e">
        <f>#REF!</f>
        <v>#REF!</v>
      </c>
      <c r="J18" s="52" t="e">
        <f>ROUND(N18/K18,4)</f>
        <v>#REF!</v>
      </c>
      <c r="K18" s="53">
        <v>18460455.1613</v>
      </c>
      <c r="L18" s="54">
        <v>2000</v>
      </c>
      <c r="M18" s="54" t="e">
        <f>#REF!</f>
        <v>#REF!</v>
      </c>
      <c r="N18" s="55" t="e">
        <f>L18*M18*(I18-F18)%</f>
        <v>#REF!</v>
      </c>
    </row>
    <row r="19" spans="1:14" s="24" customFormat="1" hidden="1" x14ac:dyDescent="0.25">
      <c r="A19" s="45">
        <v>1</v>
      </c>
      <c r="B19" s="46" t="s">
        <v>17</v>
      </c>
      <c r="C19" s="47">
        <f>$C$2</f>
        <v>44389</v>
      </c>
      <c r="D19" s="48">
        <v>42446</v>
      </c>
      <c r="E19" s="48">
        <v>46098</v>
      </c>
      <c r="F19" s="49">
        <f>F7</f>
        <v>90.346136978840605</v>
      </c>
      <c r="G19" s="50">
        <f>G7</f>
        <v>-1.5E-3</v>
      </c>
      <c r="H19" s="51" t="s">
        <v>20</v>
      </c>
      <c r="I19" s="49">
        <f>I7</f>
        <v>90.893496104903164</v>
      </c>
      <c r="J19" s="52">
        <f>ROUND(N19/K19,4)</f>
        <v>7.8E-2</v>
      </c>
      <c r="K19" s="53">
        <v>18397476.333299998</v>
      </c>
      <c r="L19" s="54">
        <v>52500</v>
      </c>
      <c r="M19" s="54">
        <f>M7</f>
        <v>4991</v>
      </c>
      <c r="N19" s="55">
        <f>L19*M19*(I19-F19)%</f>
        <v>1434231.4340435734</v>
      </c>
    </row>
    <row r="20" spans="1:14" s="24" customFormat="1" hidden="1" x14ac:dyDescent="0.25">
      <c r="A20" s="45">
        <v>1</v>
      </c>
      <c r="B20" s="46" t="s">
        <v>19</v>
      </c>
      <c r="C20" s="47">
        <f>$C$2</f>
        <v>44389</v>
      </c>
      <c r="D20" s="48">
        <v>43165</v>
      </c>
      <c r="E20" s="48">
        <v>44991</v>
      </c>
      <c r="F20" s="49">
        <v>99.221635880026099</v>
      </c>
      <c r="G20" s="50">
        <v>1.5E-3</v>
      </c>
      <c r="H20" s="51" t="s">
        <v>20</v>
      </c>
      <c r="I20" s="49">
        <v>98.98288101887978</v>
      </c>
      <c r="J20" s="52">
        <f>ROUND(N20/K20,4)</f>
        <v>-4.1999999999999997E-3</v>
      </c>
      <c r="K20" s="53">
        <v>40154909.262500003</v>
      </c>
      <c r="L20" s="54">
        <v>14000</v>
      </c>
      <c r="M20" s="54">
        <v>5000</v>
      </c>
      <c r="N20" s="55">
        <f>L20*M20*(I20-F20)%</f>
        <v>-167128.4028024232</v>
      </c>
    </row>
    <row r="21" spans="1:14" s="24" customFormat="1" hidden="1" x14ac:dyDescent="0.25">
      <c r="A21" s="45">
        <v>1</v>
      </c>
      <c r="B21" s="46" t="s">
        <v>21</v>
      </c>
      <c r="C21" s="47">
        <f>$C$2</f>
        <v>44389</v>
      </c>
      <c r="D21" s="48">
        <v>42934</v>
      </c>
      <c r="E21" s="48">
        <v>44760</v>
      </c>
      <c r="F21" s="49">
        <f>F9</f>
        <v>100.34586623602483</v>
      </c>
      <c r="G21" s="50">
        <f>G9</f>
        <v>1.4999999999999999E-2</v>
      </c>
      <c r="H21" s="51" t="s">
        <v>20</v>
      </c>
      <c r="I21" s="49">
        <f>I9</f>
        <v>98.63666991954176</v>
      </c>
      <c r="J21" s="52">
        <f>ROUND(N21/K21,4)</f>
        <v>-2.24E-2</v>
      </c>
      <c r="K21" s="53">
        <v>18153171.964400001</v>
      </c>
      <c r="L21" s="54">
        <v>10000</v>
      </c>
      <c r="M21" s="54">
        <f>M9</f>
        <v>2375</v>
      </c>
      <c r="N21" s="55">
        <f>L21*M21*(I21-F21)%</f>
        <v>-405934.12516472983</v>
      </c>
    </row>
    <row r="22" spans="1:14" s="24" customFormat="1" ht="15.75" hidden="1" customHeight="1" x14ac:dyDescent="0.25">
      <c r="A22" s="45">
        <v>3</v>
      </c>
      <c r="B22" s="46" t="s">
        <v>29</v>
      </c>
      <c r="C22" s="47">
        <f>$C$2</f>
        <v>44389</v>
      </c>
      <c r="D22" s="48">
        <v>41912</v>
      </c>
      <c r="E22" s="48">
        <v>45565</v>
      </c>
      <c r="F22" s="49">
        <v>97.746300000000005</v>
      </c>
      <c r="G22" s="50">
        <v>1.5E-3</v>
      </c>
      <c r="H22" s="51" t="s">
        <v>20</v>
      </c>
      <c r="I22" s="49">
        <v>97.249151801255465</v>
      </c>
      <c r="J22" s="52">
        <f>ROUND(N22/K22,4)</f>
        <v>-2.5700000000000001E-2</v>
      </c>
      <c r="K22" s="53">
        <v>37716058.631999999</v>
      </c>
      <c r="L22" s="54">
        <v>39000</v>
      </c>
      <c r="M22" s="54">
        <v>4991</v>
      </c>
      <c r="N22" s="55">
        <f>L22*M22*(I22-F22)%</f>
        <v>-967693.99737425975</v>
      </c>
    </row>
    <row r="23" spans="1:14" s="24" customFormat="1" ht="15.75" customHeight="1" x14ac:dyDescent="0.25">
      <c r="A23" s="45"/>
      <c r="B23" s="46"/>
      <c r="C23" s="47"/>
      <c r="D23" s="48"/>
      <c r="E23" s="48"/>
      <c r="F23" s="49"/>
      <c r="G23" s="50"/>
      <c r="H23" s="51"/>
      <c r="I23" s="49"/>
      <c r="J23" s="52"/>
      <c r="K23" s="53"/>
      <c r="L23" s="54"/>
      <c r="M23" s="54"/>
      <c r="N23" s="55"/>
    </row>
    <row r="24" spans="1:14" s="24" customFormat="1" ht="15.75" customHeight="1" x14ac:dyDescent="0.25">
      <c r="A24" s="41" t="s">
        <v>30</v>
      </c>
      <c r="B24" s="46"/>
      <c r="C24" s="47"/>
      <c r="D24" s="48"/>
      <c r="E24" s="48"/>
      <c r="F24" s="49"/>
      <c r="G24" s="50"/>
      <c r="H24" s="51"/>
      <c r="I24" s="49"/>
      <c r="J24" s="52"/>
      <c r="K24" s="53"/>
      <c r="L24" s="54"/>
      <c r="M24" s="54"/>
      <c r="N24" s="55"/>
    </row>
    <row r="25" spans="1:14" ht="47.25" x14ac:dyDescent="0.25">
      <c r="A25" s="10" t="s">
        <v>3</v>
      </c>
      <c r="B25" s="10" t="s">
        <v>4</v>
      </c>
      <c r="C25" s="10" t="s">
        <v>5</v>
      </c>
      <c r="D25" s="10" t="s">
        <v>6</v>
      </c>
      <c r="E25" s="10" t="s">
        <v>7</v>
      </c>
      <c r="F25" s="10" t="s">
        <v>8</v>
      </c>
      <c r="G25" s="11" t="s">
        <v>9</v>
      </c>
      <c r="H25" s="10" t="s">
        <v>10</v>
      </c>
      <c r="I25" s="10" t="s">
        <v>11</v>
      </c>
      <c r="J25" s="10" t="s">
        <v>12</v>
      </c>
      <c r="K25" s="12" t="s">
        <v>13</v>
      </c>
      <c r="L25" s="12" t="s">
        <v>14</v>
      </c>
      <c r="M25" s="12" t="s">
        <v>15</v>
      </c>
      <c r="N25" s="10" t="s">
        <v>16</v>
      </c>
    </row>
    <row r="26" spans="1:14" s="24" customFormat="1" ht="15.75" hidden="1" customHeight="1" x14ac:dyDescent="0.25">
      <c r="A26" s="13">
        <v>1</v>
      </c>
      <c r="B26" s="14" t="s">
        <v>19</v>
      </c>
      <c r="C26" s="15">
        <f t="shared" ref="C26:C27" si="3">$C$2</f>
        <v>44389</v>
      </c>
      <c r="D26" s="16">
        <v>43165</v>
      </c>
      <c r="E26" s="16">
        <v>44991</v>
      </c>
      <c r="F26" s="17">
        <v>99.449399999999997</v>
      </c>
      <c r="G26" s="25">
        <v>7.4999999999999997E-3</v>
      </c>
      <c r="H26" s="19" t="s">
        <v>20</v>
      </c>
      <c r="I26" s="17">
        <v>98.596900000000005</v>
      </c>
      <c r="J26" s="20">
        <f t="shared" ref="J26:J27" si="4">ROUND(N26/K26,4)</f>
        <v>-4.1000000000000003E-3</v>
      </c>
      <c r="K26" s="26">
        <v>182383690.99950001</v>
      </c>
      <c r="L26" s="22">
        <v>22000</v>
      </c>
      <c r="M26" s="22">
        <v>4000</v>
      </c>
      <c r="N26" s="23">
        <f t="shared" ref="N26:N27" si="5">L26*M26*(I26-F26)%</f>
        <v>-750199.9999999929</v>
      </c>
    </row>
    <row r="27" spans="1:14" s="24" customFormat="1" ht="15.75" customHeight="1" x14ac:dyDescent="0.25">
      <c r="A27" s="13">
        <v>1</v>
      </c>
      <c r="B27" s="14" t="s">
        <v>23</v>
      </c>
      <c r="C27" s="15">
        <f t="shared" si="3"/>
        <v>44389</v>
      </c>
      <c r="D27" s="16">
        <v>43907</v>
      </c>
      <c r="E27" s="16">
        <v>47559</v>
      </c>
      <c r="F27" s="17">
        <f>F11</f>
        <v>100.38998610292002</v>
      </c>
      <c r="G27" s="25">
        <f>G11</f>
        <v>2.5000000000000001E-3</v>
      </c>
      <c r="H27" s="19" t="str">
        <f>H11</f>
        <v>Markup</v>
      </c>
      <c r="I27" s="17">
        <f>I11</f>
        <v>98.925629112106989</v>
      </c>
      <c r="J27" s="20">
        <f t="shared" si="4"/>
        <v>-2.5000000000000001E-3</v>
      </c>
      <c r="K27" s="21">
        <v>174461790.3479</v>
      </c>
      <c r="L27" s="22">
        <v>30</v>
      </c>
      <c r="M27" s="22">
        <f>M11</f>
        <v>1000000</v>
      </c>
      <c r="N27" s="23">
        <f t="shared" si="5"/>
        <v>-439307.09724390908</v>
      </c>
    </row>
    <row r="28" spans="1:14" s="24" customFormat="1" x14ac:dyDescent="0.25">
      <c r="A28" s="13">
        <v>2</v>
      </c>
      <c r="B28" s="14" t="s">
        <v>31</v>
      </c>
      <c r="C28" s="15">
        <f>$C$2</f>
        <v>44389</v>
      </c>
      <c r="D28" s="16">
        <f>D34</f>
        <v>43054</v>
      </c>
      <c r="E28" s="16">
        <f>E34</f>
        <v>44515</v>
      </c>
      <c r="F28" s="17">
        <f>F34</f>
        <v>99.88973670175146</v>
      </c>
      <c r="G28" s="18">
        <f>G34</f>
        <v>5.0000000000000001E-3</v>
      </c>
      <c r="H28" s="17" t="s">
        <v>20</v>
      </c>
      <c r="I28" s="17">
        <f>I34</f>
        <v>99.691083426902537</v>
      </c>
      <c r="J28" s="20">
        <f>ROUND(N28/K28,4)</f>
        <v>-2.0000000000000001E-4</v>
      </c>
      <c r="K28" s="21">
        <v>174461790.3479</v>
      </c>
      <c r="L28" s="22">
        <v>500</v>
      </c>
      <c r="M28" s="22">
        <f>M34</f>
        <v>36795.360000000001</v>
      </c>
      <c r="N28" s="23">
        <f>L28*M28*(I28-F28)%</f>
        <v>-36547.593816225235</v>
      </c>
    </row>
    <row r="29" spans="1:14" s="24" customFormat="1" ht="15.75" customHeight="1" x14ac:dyDescent="0.25">
      <c r="A29" s="45"/>
      <c r="B29" s="46"/>
      <c r="C29" s="47"/>
      <c r="D29" s="48"/>
      <c r="E29" s="48"/>
      <c r="F29" s="49"/>
      <c r="G29" s="56"/>
      <c r="H29" s="51"/>
      <c r="I29" s="49"/>
      <c r="J29" s="52"/>
      <c r="K29" s="53"/>
      <c r="L29" s="54"/>
      <c r="M29" s="54"/>
      <c r="N29" s="55"/>
    </row>
    <row r="30" spans="1:14" s="24" customFormat="1" ht="15.75" customHeight="1" x14ac:dyDescent="0.25">
      <c r="A30" s="45"/>
      <c r="B30" s="46"/>
      <c r="C30" s="47"/>
      <c r="D30" s="48"/>
      <c r="E30" s="48"/>
      <c r="F30" s="49"/>
      <c r="G30" s="50"/>
      <c r="H30" s="51"/>
      <c r="I30" s="49"/>
      <c r="J30" s="52"/>
      <c r="K30" s="53"/>
      <c r="L30" s="54"/>
      <c r="M30" s="54"/>
      <c r="N30" s="55"/>
    </row>
    <row r="31" spans="1:14" s="24" customFormat="1" ht="15.75" customHeight="1" x14ac:dyDescent="0.25">
      <c r="A31" s="9" t="s">
        <v>32</v>
      </c>
      <c r="B31" s="46"/>
      <c r="C31" s="47"/>
      <c r="D31" s="48"/>
      <c r="E31" s="48"/>
      <c r="F31" s="49"/>
      <c r="G31" s="50"/>
      <c r="H31" s="51"/>
      <c r="I31" s="49"/>
      <c r="J31" s="52"/>
      <c r="K31" s="53"/>
      <c r="L31" s="54"/>
      <c r="M31" s="54"/>
      <c r="N31" s="55"/>
    </row>
    <row r="32" spans="1:14" ht="47.25" x14ac:dyDescent="0.25">
      <c r="A32" s="10" t="s">
        <v>3</v>
      </c>
      <c r="B32" s="10" t="s">
        <v>4</v>
      </c>
      <c r="C32" s="10" t="s">
        <v>5</v>
      </c>
      <c r="D32" s="10" t="s">
        <v>6</v>
      </c>
      <c r="E32" s="10" t="s">
        <v>7</v>
      </c>
      <c r="F32" s="10" t="s">
        <v>8</v>
      </c>
      <c r="G32" s="11" t="s">
        <v>9</v>
      </c>
      <c r="H32" s="10" t="s">
        <v>10</v>
      </c>
      <c r="I32" s="10" t="s">
        <v>11</v>
      </c>
      <c r="J32" s="10" t="s">
        <v>12</v>
      </c>
      <c r="K32" s="12" t="s">
        <v>13</v>
      </c>
      <c r="L32" s="12" t="s">
        <v>14</v>
      </c>
      <c r="M32" s="12" t="s">
        <v>15</v>
      </c>
      <c r="N32" s="10" t="s">
        <v>16</v>
      </c>
    </row>
    <row r="33" spans="1:14" s="24" customFormat="1" hidden="1" x14ac:dyDescent="0.25">
      <c r="A33" s="13">
        <v>1</v>
      </c>
      <c r="B33" s="14" t="s">
        <v>33</v>
      </c>
      <c r="C33" s="15">
        <f>$C$2</f>
        <v>44389</v>
      </c>
      <c r="D33" s="16">
        <v>43069</v>
      </c>
      <c r="E33" s="16">
        <v>45260</v>
      </c>
      <c r="F33" s="17">
        <v>100.9637863938339</v>
      </c>
      <c r="G33" s="25">
        <v>1.4999999999999999E-2</v>
      </c>
      <c r="H33" s="17" t="s">
        <v>20</v>
      </c>
      <c r="I33" s="17">
        <v>99.171288187300618</v>
      </c>
      <c r="J33" s="20">
        <f>ROUND(N33/K33,4)</f>
        <v>-2.8000000000000001E-2</v>
      </c>
      <c r="K33" s="26">
        <v>59411885.575999998</v>
      </c>
      <c r="L33" s="22">
        <v>1853</v>
      </c>
      <c r="M33" s="22">
        <v>50000</v>
      </c>
      <c r="N33" s="23">
        <f>L33*M33*(I33-F33)%</f>
        <v>-1660749.5883530853</v>
      </c>
    </row>
    <row r="34" spans="1:14" s="24" customFormat="1" x14ac:dyDescent="0.25">
      <c r="A34" s="13">
        <v>1</v>
      </c>
      <c r="B34" s="14" t="s">
        <v>31</v>
      </c>
      <c r="C34" s="15">
        <f>$C$2</f>
        <v>44389</v>
      </c>
      <c r="D34" s="16">
        <v>43054</v>
      </c>
      <c r="E34" s="16">
        <v>44515</v>
      </c>
      <c r="F34" s="17">
        <v>99.88973670175146</v>
      </c>
      <c r="G34" s="18">
        <v>5.0000000000000001E-3</v>
      </c>
      <c r="H34" s="17" t="s">
        <v>20</v>
      </c>
      <c r="I34" s="17">
        <v>99.691083426902537</v>
      </c>
      <c r="J34" s="20">
        <f>ROUND(N34/K34,4)</f>
        <v>-4.4000000000000003E-3</v>
      </c>
      <c r="K34" s="21">
        <v>56696520.756300002</v>
      </c>
      <c r="L34" s="22">
        <v>3450</v>
      </c>
      <c r="M34" s="22">
        <v>36795.360000000001</v>
      </c>
      <c r="N34" s="23">
        <f>L34*M34*(I34-F34)%</f>
        <v>-252178.39733195415</v>
      </c>
    </row>
    <row r="35" spans="1:14" s="24" customFormat="1" ht="21" hidden="1" customHeight="1" x14ac:dyDescent="0.25">
      <c r="A35" s="13">
        <v>1</v>
      </c>
      <c r="B35" s="14" t="s">
        <v>22</v>
      </c>
      <c r="C35" s="15">
        <f>$C$2</f>
        <v>44389</v>
      </c>
      <c r="D35" s="16">
        <v>42768</v>
      </c>
      <c r="E35" s="16">
        <v>44959</v>
      </c>
      <c r="F35" s="20">
        <f>F10</f>
        <v>87.410891850704047</v>
      </c>
      <c r="G35" s="57">
        <f>G10</f>
        <v>1.4999999999999999E-2</v>
      </c>
      <c r="H35" s="17" t="str">
        <f>H10</f>
        <v>Markup</v>
      </c>
      <c r="I35" s="20">
        <f>I10</f>
        <v>86.017545259445228</v>
      </c>
      <c r="J35" s="20">
        <f>ROUND(N35/K35,4)</f>
        <v>-9.4999999999999998E-3</v>
      </c>
      <c r="K35" s="21">
        <v>67035065.775899999</v>
      </c>
      <c r="L35" s="22">
        <v>1000</v>
      </c>
      <c r="M35" s="22">
        <f>M10</f>
        <v>45832.66</v>
      </c>
      <c r="N35" s="58">
        <f>L35*M35*(I35-F35)%</f>
        <v>-638607.80579324428</v>
      </c>
    </row>
    <row r="36" spans="1:14" s="24" customFormat="1" ht="21" hidden="1" customHeight="1" x14ac:dyDescent="0.25">
      <c r="A36" s="13">
        <v>2</v>
      </c>
      <c r="B36" s="14" t="s">
        <v>34</v>
      </c>
      <c r="C36" s="15">
        <f>C35</f>
        <v>44389</v>
      </c>
      <c r="D36" s="16">
        <v>43839</v>
      </c>
      <c r="E36" s="16">
        <v>47492</v>
      </c>
      <c r="F36" s="20">
        <v>99.595304073382522</v>
      </c>
      <c r="G36" s="57">
        <v>-1.5E-3</v>
      </c>
      <c r="H36" s="19" t="s">
        <v>18</v>
      </c>
      <c r="I36" s="20">
        <v>100.59486125493441</v>
      </c>
      <c r="J36" s="20">
        <f>ROUND(N36/K36,4)</f>
        <v>5.2900000000000003E-2</v>
      </c>
      <c r="K36" s="21">
        <v>67035065.775899999</v>
      </c>
      <c r="L36" s="22">
        <v>355</v>
      </c>
      <c r="M36" s="22">
        <v>1000000</v>
      </c>
      <c r="N36" s="58">
        <f>L36*M36*(I36-F36)%</f>
        <v>3548427.9945092197</v>
      </c>
    </row>
    <row r="37" spans="1:14" s="24" customFormat="1" x14ac:dyDescent="0.25">
      <c r="A37" s="45"/>
      <c r="B37" s="46"/>
      <c r="C37" s="47"/>
      <c r="D37" s="48"/>
      <c r="E37" s="48"/>
      <c r="F37" s="49"/>
      <c r="G37" s="50"/>
      <c r="H37" s="51"/>
      <c r="I37" s="49"/>
      <c r="J37" s="52"/>
      <c r="K37" s="54"/>
      <c r="L37" s="54"/>
      <c r="M37" s="54"/>
      <c r="N37" s="55"/>
    </row>
    <row r="38" spans="1:14" x14ac:dyDescent="0.25">
      <c r="A38" s="9" t="s">
        <v>35</v>
      </c>
    </row>
    <row r="39" spans="1:14" ht="47.25" x14ac:dyDescent="0.25">
      <c r="A39" s="59" t="s">
        <v>3</v>
      </c>
      <c r="B39" s="59" t="s">
        <v>4</v>
      </c>
      <c r="C39" s="59" t="s">
        <v>5</v>
      </c>
      <c r="D39" s="59" t="s">
        <v>6</v>
      </c>
      <c r="E39" s="59" t="s">
        <v>7</v>
      </c>
      <c r="F39" s="59" t="s">
        <v>8</v>
      </c>
      <c r="G39" s="60" t="s">
        <v>9</v>
      </c>
      <c r="H39" s="59" t="s">
        <v>10</v>
      </c>
      <c r="I39" s="59" t="s">
        <v>11</v>
      </c>
      <c r="J39" s="59" t="s">
        <v>12</v>
      </c>
      <c r="K39" s="61" t="s">
        <v>13</v>
      </c>
      <c r="L39" s="61" t="s">
        <v>14</v>
      </c>
      <c r="M39" s="61" t="s">
        <v>15</v>
      </c>
      <c r="N39" s="62" t="s">
        <v>16</v>
      </c>
    </row>
    <row r="40" spans="1:14" s="24" customFormat="1" ht="15.75" hidden="1" customHeight="1" x14ac:dyDescent="0.25">
      <c r="A40" s="13">
        <v>1</v>
      </c>
      <c r="B40" s="14" t="s">
        <v>17</v>
      </c>
      <c r="C40" s="15">
        <f t="shared" ref="C40:C45" si="6">$C$2</f>
        <v>44389</v>
      </c>
      <c r="D40" s="16">
        <v>42446</v>
      </c>
      <c r="E40" s="16">
        <v>46098</v>
      </c>
      <c r="F40" s="17">
        <f>F7</f>
        <v>90.346136978840605</v>
      </c>
      <c r="G40" s="18">
        <f>G7</f>
        <v>-1.5E-3</v>
      </c>
      <c r="H40" s="19" t="str">
        <f>H7</f>
        <v>Markdown</v>
      </c>
      <c r="I40" s="17">
        <f>I7</f>
        <v>90.893496104903164</v>
      </c>
      <c r="J40" s="20">
        <f>ROUND(N40/K40,4)</f>
        <v>1.06E-2</v>
      </c>
      <c r="K40" s="22">
        <v>12900609.9385</v>
      </c>
      <c r="L40" s="22">
        <v>5000</v>
      </c>
      <c r="M40" s="22">
        <f>M7</f>
        <v>4991</v>
      </c>
      <c r="N40" s="58">
        <f t="shared" ref="N40:N45" si="7">L40*M40*(I40-F40)%</f>
        <v>136593.46990891176</v>
      </c>
    </row>
    <row r="41" spans="1:14" s="24" customFormat="1" ht="15.75" hidden="1" customHeight="1" x14ac:dyDescent="0.25">
      <c r="A41" s="63">
        <v>2</v>
      </c>
      <c r="B41" s="64" t="s">
        <v>28</v>
      </c>
      <c r="C41" s="65">
        <f t="shared" si="6"/>
        <v>44389</v>
      </c>
      <c r="D41" s="66">
        <v>41325</v>
      </c>
      <c r="E41" s="66">
        <v>44247</v>
      </c>
      <c r="F41" s="67" t="e">
        <f>#REF!</f>
        <v>#REF!</v>
      </c>
      <c r="G41" s="68" t="e">
        <f>#REF!</f>
        <v>#REF!</v>
      </c>
      <c r="H41" s="67" t="e">
        <f>#REF!</f>
        <v>#REF!</v>
      </c>
      <c r="I41" s="67" t="e">
        <f>#REF!</f>
        <v>#REF!</v>
      </c>
      <c r="J41" s="69" t="e">
        <f>ROUND(N41/K41,4)</f>
        <v>#REF!</v>
      </c>
      <c r="K41" s="70">
        <v>14050427.3233</v>
      </c>
      <c r="L41" s="70">
        <v>6581</v>
      </c>
      <c r="M41" s="70" t="e">
        <f>#REF!</f>
        <v>#REF!</v>
      </c>
      <c r="N41" s="71" t="e">
        <f t="shared" si="7"/>
        <v>#REF!</v>
      </c>
    </row>
    <row r="42" spans="1:14" s="24" customFormat="1" ht="15.75" customHeight="1" x14ac:dyDescent="0.25">
      <c r="A42" s="13">
        <v>1</v>
      </c>
      <c r="B42" s="14" t="s">
        <v>23</v>
      </c>
      <c r="C42" s="15">
        <f t="shared" si="6"/>
        <v>44389</v>
      </c>
      <c r="D42" s="16">
        <f t="shared" ref="D42:I42" si="8">D11</f>
        <v>43907</v>
      </c>
      <c r="E42" s="16">
        <f t="shared" si="8"/>
        <v>47559</v>
      </c>
      <c r="F42" s="17">
        <f t="shared" si="8"/>
        <v>100.38998610292002</v>
      </c>
      <c r="G42" s="72">
        <f t="shared" si="8"/>
        <v>2.5000000000000001E-3</v>
      </c>
      <c r="H42" s="16" t="str">
        <f t="shared" si="8"/>
        <v>Markup</v>
      </c>
      <c r="I42" s="17">
        <f t="shared" si="8"/>
        <v>98.925629112106989</v>
      </c>
      <c r="J42" s="20">
        <f>ROUND(N42/K42,4)</f>
        <v>-2.5499999999999998E-2</v>
      </c>
      <c r="K42" s="22">
        <v>11485160.4504</v>
      </c>
      <c r="L42" s="22">
        <v>20</v>
      </c>
      <c r="M42" s="22">
        <f>M11</f>
        <v>1000000</v>
      </c>
      <c r="N42" s="58">
        <f t="shared" si="7"/>
        <v>-292871.39816260606</v>
      </c>
    </row>
    <row r="43" spans="1:14" s="24" customFormat="1" x14ac:dyDescent="0.25">
      <c r="A43" s="13">
        <v>2</v>
      </c>
      <c r="B43" s="14" t="s">
        <v>21</v>
      </c>
      <c r="C43" s="15">
        <f t="shared" si="6"/>
        <v>44389</v>
      </c>
      <c r="D43" s="16">
        <v>42934</v>
      </c>
      <c r="E43" s="16">
        <v>44760</v>
      </c>
      <c r="F43" s="17">
        <f>F9</f>
        <v>100.34586623602483</v>
      </c>
      <c r="G43" s="25">
        <f>G9</f>
        <v>1.4999999999999999E-2</v>
      </c>
      <c r="H43" s="19" t="str">
        <f>H9</f>
        <v>Markup</v>
      </c>
      <c r="I43" s="17">
        <f>I9</f>
        <v>98.63666991954176</v>
      </c>
      <c r="J43" s="20">
        <f t="shared" ref="J43:J44" si="9">ROUND(N43/K43,4)</f>
        <v>-6.0100000000000001E-2</v>
      </c>
      <c r="K43" s="26">
        <v>11485160.4504</v>
      </c>
      <c r="L43" s="21">
        <v>17000</v>
      </c>
      <c r="M43" s="21">
        <f>M9</f>
        <v>2375</v>
      </c>
      <c r="N43" s="23">
        <f t="shared" si="7"/>
        <v>-690088.01278004074</v>
      </c>
    </row>
    <row r="44" spans="1:14" s="24" customFormat="1" hidden="1" x14ac:dyDescent="0.25">
      <c r="A44" s="13">
        <v>2</v>
      </c>
      <c r="B44" s="14" t="s">
        <v>25</v>
      </c>
      <c r="C44" s="15">
        <f t="shared" si="6"/>
        <v>44389</v>
      </c>
      <c r="D44" s="16">
        <v>42727</v>
      </c>
      <c r="E44" s="16">
        <v>46379</v>
      </c>
      <c r="F44" s="17">
        <v>100</v>
      </c>
      <c r="G44" s="25">
        <v>7.4999999999999997E-3</v>
      </c>
      <c r="H44" s="19" t="s">
        <v>20</v>
      </c>
      <c r="I44" s="17">
        <v>96.942099999999996</v>
      </c>
      <c r="J44" s="20">
        <f t="shared" si="9"/>
        <v>-0.1394</v>
      </c>
      <c r="K44" s="26">
        <v>12047074.527100001</v>
      </c>
      <c r="L44" s="21">
        <v>550</v>
      </c>
      <c r="M44" s="21">
        <f>M13</f>
        <v>99840</v>
      </c>
      <c r="N44" s="23">
        <f t="shared" si="7"/>
        <v>-1679154.048000002</v>
      </c>
    </row>
    <row r="45" spans="1:14" s="24" customFormat="1" ht="15.75" hidden="1" customHeight="1" x14ac:dyDescent="0.25">
      <c r="A45" s="13">
        <v>2</v>
      </c>
      <c r="B45" s="14" t="s">
        <v>26</v>
      </c>
      <c r="C45" s="15">
        <f t="shared" si="6"/>
        <v>44389</v>
      </c>
      <c r="D45" s="16">
        <v>42419</v>
      </c>
      <c r="E45" s="16">
        <v>46072</v>
      </c>
      <c r="F45" s="17">
        <f>F14</f>
        <v>96.321689848909429</v>
      </c>
      <c r="G45" s="18">
        <f>G14</f>
        <v>-1.5E-3</v>
      </c>
      <c r="H45" s="19" t="s">
        <v>18</v>
      </c>
      <c r="I45" s="17">
        <f>I14</f>
        <v>96.911010470544085</v>
      </c>
      <c r="J45" s="20">
        <f>ROUND(N45/K45,4)</f>
        <v>2.2800000000000001E-2</v>
      </c>
      <c r="K45" s="22">
        <v>12900609.9385</v>
      </c>
      <c r="L45" s="22">
        <v>500</v>
      </c>
      <c r="M45" s="22">
        <f>M14</f>
        <v>99820</v>
      </c>
      <c r="N45" s="58">
        <f t="shared" si="7"/>
        <v>294129.92225785658</v>
      </c>
    </row>
    <row r="47" spans="1:14" x14ac:dyDescent="0.25">
      <c r="A47" s="9" t="s">
        <v>36</v>
      </c>
    </row>
    <row r="48" spans="1:14" ht="47.25" x14ac:dyDescent="0.25">
      <c r="A48" s="59" t="s">
        <v>3</v>
      </c>
      <c r="B48" s="59" t="s">
        <v>4</v>
      </c>
      <c r="C48" s="59" t="s">
        <v>5</v>
      </c>
      <c r="D48" s="59" t="s">
        <v>6</v>
      </c>
      <c r="E48" s="59" t="s">
        <v>7</v>
      </c>
      <c r="F48" s="59" t="s">
        <v>8</v>
      </c>
      <c r="G48" s="60" t="s">
        <v>9</v>
      </c>
      <c r="H48" s="59" t="s">
        <v>10</v>
      </c>
      <c r="I48" s="59" t="s">
        <v>11</v>
      </c>
      <c r="J48" s="59" t="s">
        <v>12</v>
      </c>
      <c r="K48" s="61" t="s">
        <v>13</v>
      </c>
      <c r="L48" s="61" t="s">
        <v>14</v>
      </c>
      <c r="M48" s="61" t="s">
        <v>15</v>
      </c>
      <c r="N48" s="10" t="s">
        <v>16</v>
      </c>
    </row>
    <row r="49" spans="1:14" ht="15.75" hidden="1" customHeight="1" x14ac:dyDescent="0.25">
      <c r="A49" s="13">
        <v>1</v>
      </c>
      <c r="B49" s="14" t="s">
        <v>28</v>
      </c>
      <c r="C49" s="15">
        <f>C40</f>
        <v>44389</v>
      </c>
      <c r="D49" s="15">
        <f t="shared" ref="D49:I49" si="10">D41</f>
        <v>41325</v>
      </c>
      <c r="E49" s="15">
        <f t="shared" si="10"/>
        <v>44247</v>
      </c>
      <c r="F49" s="73" t="e">
        <f t="shared" si="10"/>
        <v>#REF!</v>
      </c>
      <c r="G49" s="18" t="e">
        <f t="shared" si="10"/>
        <v>#REF!</v>
      </c>
      <c r="H49" s="25" t="e">
        <f t="shared" si="10"/>
        <v>#REF!</v>
      </c>
      <c r="I49" s="73" t="e">
        <f t="shared" si="10"/>
        <v>#REF!</v>
      </c>
      <c r="J49" s="20" t="e">
        <f t="shared" ref="J49:J56" si="11">ROUND(N49/K49,4)</f>
        <v>#REF!</v>
      </c>
      <c r="K49" s="22">
        <v>1884883.0308000001</v>
      </c>
      <c r="L49" s="22">
        <v>3000</v>
      </c>
      <c r="M49" s="22" t="e">
        <f>M41</f>
        <v>#REF!</v>
      </c>
      <c r="N49" s="23" t="e">
        <f t="shared" ref="N49:N56" si="12">L49*M49*(I49-F49)%</f>
        <v>#REF!</v>
      </c>
    </row>
    <row r="50" spans="1:14" s="24" customFormat="1" ht="15.75" hidden="1" customHeight="1" x14ac:dyDescent="0.25">
      <c r="A50" s="13">
        <v>1</v>
      </c>
      <c r="B50" s="14" t="s">
        <v>29</v>
      </c>
      <c r="C50" s="15">
        <f t="shared" ref="C50:C55" si="13">$C$2</f>
        <v>44389</v>
      </c>
      <c r="D50" s="16">
        <v>41912</v>
      </c>
      <c r="E50" s="16">
        <v>45565</v>
      </c>
      <c r="F50" s="17">
        <f>F42</f>
        <v>100.38998610292002</v>
      </c>
      <c r="G50" s="57">
        <f>G42</f>
        <v>2.5000000000000001E-3</v>
      </c>
      <c r="H50" s="17" t="str">
        <f>H42</f>
        <v>Markup</v>
      </c>
      <c r="I50" s="17">
        <f>I42</f>
        <v>98.925629112106989</v>
      </c>
      <c r="J50" s="20">
        <f t="shared" si="11"/>
        <v>-40.384700000000002</v>
      </c>
      <c r="K50" s="22">
        <v>1814095.6936999999</v>
      </c>
      <c r="L50" s="22">
        <v>5003</v>
      </c>
      <c r="M50" s="22">
        <f>M42</f>
        <v>1000000</v>
      </c>
      <c r="N50" s="23">
        <f t="shared" si="12"/>
        <v>-73261780.250375897</v>
      </c>
    </row>
    <row r="51" spans="1:14" s="24" customFormat="1" ht="15.75" hidden="1" customHeight="1" x14ac:dyDescent="0.25">
      <c r="A51" s="13">
        <v>1</v>
      </c>
      <c r="B51" s="14" t="s">
        <v>33</v>
      </c>
      <c r="C51" s="15">
        <f>$C$2</f>
        <v>44389</v>
      </c>
      <c r="D51" s="16">
        <v>43069</v>
      </c>
      <c r="E51" s="16">
        <v>45260</v>
      </c>
      <c r="F51" s="17">
        <f>F33</f>
        <v>100.9637863938339</v>
      </c>
      <c r="G51" s="25">
        <f>G33</f>
        <v>1.4999999999999999E-2</v>
      </c>
      <c r="H51" s="74" t="str">
        <f>H33</f>
        <v>Markup</v>
      </c>
      <c r="I51" s="17">
        <f>I33</f>
        <v>99.171288187300618</v>
      </c>
      <c r="J51" s="20">
        <f>ROUND(N51/K51,4)</f>
        <v>-7.4800000000000005E-2</v>
      </c>
      <c r="K51" s="26">
        <v>1557835.1194</v>
      </c>
      <c r="L51" s="22">
        <v>130</v>
      </c>
      <c r="M51" s="22">
        <f>M33</f>
        <v>50000</v>
      </c>
      <c r="N51" s="23">
        <f t="shared" si="12"/>
        <v>-116512.38342466329</v>
      </c>
    </row>
    <row r="52" spans="1:14" s="24" customFormat="1" ht="15.75" customHeight="1" x14ac:dyDescent="0.25">
      <c r="A52" s="13">
        <v>1</v>
      </c>
      <c r="B52" s="14" t="s">
        <v>21</v>
      </c>
      <c r="C52" s="15">
        <f t="shared" si="13"/>
        <v>44389</v>
      </c>
      <c r="D52" s="16">
        <v>42934</v>
      </c>
      <c r="E52" s="16">
        <v>44760</v>
      </c>
      <c r="F52" s="17">
        <f>F9</f>
        <v>100.34586623602483</v>
      </c>
      <c r="G52" s="25">
        <f>G9</f>
        <v>1.4999999999999999E-2</v>
      </c>
      <c r="H52" s="19" t="str">
        <f>H9</f>
        <v>Markup</v>
      </c>
      <c r="I52" s="17">
        <f>I9</f>
        <v>98.63666991954176</v>
      </c>
      <c r="J52" s="20">
        <f t="shared" si="11"/>
        <v>-0.12959999999999999</v>
      </c>
      <c r="K52" s="26">
        <v>1566643.1799000001</v>
      </c>
      <c r="L52" s="21">
        <v>5000</v>
      </c>
      <c r="M52" s="21">
        <f>M43</f>
        <v>2375</v>
      </c>
      <c r="N52" s="23">
        <f t="shared" si="12"/>
        <v>-202967.06258236492</v>
      </c>
    </row>
    <row r="53" spans="1:14" s="24" customFormat="1" ht="15.75" hidden="1" customHeight="1" x14ac:dyDescent="0.25">
      <c r="A53" s="13">
        <v>3</v>
      </c>
      <c r="B53" s="14" t="s">
        <v>25</v>
      </c>
      <c r="C53" s="15">
        <f t="shared" si="13"/>
        <v>44389</v>
      </c>
      <c r="D53" s="16">
        <v>42727</v>
      </c>
      <c r="E53" s="16">
        <v>46379</v>
      </c>
      <c r="F53" s="17">
        <v>100</v>
      </c>
      <c r="G53" s="25">
        <v>7.4999999999999997E-3</v>
      </c>
      <c r="H53" s="19" t="s">
        <v>20</v>
      </c>
      <c r="I53" s="17">
        <v>96.942099999999996</v>
      </c>
      <c r="J53" s="20">
        <f t="shared" si="11"/>
        <v>-9.8500000000000004E-2</v>
      </c>
      <c r="K53" s="26">
        <v>1549274.1802999999</v>
      </c>
      <c r="L53" s="21">
        <v>50</v>
      </c>
      <c r="M53" s="21">
        <f>M44</f>
        <v>99840</v>
      </c>
      <c r="N53" s="23">
        <f t="shared" si="12"/>
        <v>-152650.36800000019</v>
      </c>
    </row>
    <row r="54" spans="1:14" s="24" customFormat="1" hidden="1" x14ac:dyDescent="0.25">
      <c r="A54" s="13">
        <v>3</v>
      </c>
      <c r="B54" s="14" t="s">
        <v>37</v>
      </c>
      <c r="C54" s="15">
        <f t="shared" si="13"/>
        <v>44389</v>
      </c>
      <c r="D54" s="16">
        <v>43055</v>
      </c>
      <c r="E54" s="16">
        <v>44881</v>
      </c>
      <c r="F54" s="17">
        <v>97.646500000000003</v>
      </c>
      <c r="G54" s="18">
        <f>G9</f>
        <v>1.4999999999999999E-2</v>
      </c>
      <c r="H54" s="18" t="str">
        <f>H9</f>
        <v>Markup</v>
      </c>
      <c r="I54" s="73">
        <f>I9</f>
        <v>98.63666991954176</v>
      </c>
      <c r="J54" s="20">
        <f t="shared" si="11"/>
        <v>8.9999999999999998E-4</v>
      </c>
      <c r="K54" s="21">
        <f>K50</f>
        <v>1814095.6936999999</v>
      </c>
      <c r="L54" s="22">
        <v>72</v>
      </c>
      <c r="M54" s="22">
        <f>M9</f>
        <v>2375</v>
      </c>
      <c r="N54" s="58">
        <f t="shared" si="12"/>
        <v>1693.1905624164035</v>
      </c>
    </row>
    <row r="55" spans="1:14" s="24" customFormat="1" hidden="1" x14ac:dyDescent="0.25">
      <c r="A55" s="13">
        <v>2</v>
      </c>
      <c r="B55" s="14" t="s">
        <v>26</v>
      </c>
      <c r="C55" s="15">
        <f t="shared" si="13"/>
        <v>44389</v>
      </c>
      <c r="D55" s="16">
        <v>42419</v>
      </c>
      <c r="E55" s="16">
        <v>46072</v>
      </c>
      <c r="F55" s="17">
        <f>F45</f>
        <v>96.321689848909429</v>
      </c>
      <c r="G55" s="18">
        <f>G45</f>
        <v>-1.5E-3</v>
      </c>
      <c r="H55" s="19" t="str">
        <f>H45</f>
        <v>Markdown</v>
      </c>
      <c r="I55" s="17">
        <f>I45</f>
        <v>96.911010470544085</v>
      </c>
      <c r="J55" s="20">
        <f t="shared" si="11"/>
        <v>4.8599999999999997E-2</v>
      </c>
      <c r="K55" s="22">
        <v>1814095.6936999999</v>
      </c>
      <c r="L55" s="22">
        <v>150</v>
      </c>
      <c r="M55" s="22">
        <f>M45</f>
        <v>99820</v>
      </c>
      <c r="N55" s="58">
        <f t="shared" si="12"/>
        <v>88238.976677356986</v>
      </c>
    </row>
    <row r="56" spans="1:14" s="24" customFormat="1" ht="21" hidden="1" customHeight="1" x14ac:dyDescent="0.25">
      <c r="A56" s="13">
        <v>3</v>
      </c>
      <c r="B56" s="14" t="s">
        <v>34</v>
      </c>
      <c r="C56" s="15">
        <f>C55</f>
        <v>44389</v>
      </c>
      <c r="D56" s="16">
        <f t="shared" ref="D56:I56" si="14">D36</f>
        <v>43839</v>
      </c>
      <c r="E56" s="16">
        <f t="shared" si="14"/>
        <v>47492</v>
      </c>
      <c r="F56" s="17">
        <f t="shared" si="14"/>
        <v>99.595304073382522</v>
      </c>
      <c r="G56" s="72">
        <f t="shared" si="14"/>
        <v>-1.5E-3</v>
      </c>
      <c r="H56" s="17" t="str">
        <f t="shared" si="14"/>
        <v>Markdown</v>
      </c>
      <c r="I56" s="20">
        <f t="shared" si="14"/>
        <v>100.59486125493441</v>
      </c>
      <c r="J56" s="20">
        <f t="shared" si="11"/>
        <v>0.1928</v>
      </c>
      <c r="K56" s="21">
        <v>1814095.6936999999</v>
      </c>
      <c r="L56" s="22">
        <v>35</v>
      </c>
      <c r="M56" s="22">
        <f>M36</f>
        <v>1000000</v>
      </c>
      <c r="N56" s="58">
        <f t="shared" si="12"/>
        <v>349845.01354316249</v>
      </c>
    </row>
    <row r="57" spans="1:14" s="24" customFormat="1" x14ac:dyDescent="0.25">
      <c r="A57" s="45"/>
      <c r="B57" s="46"/>
      <c r="C57" s="47"/>
      <c r="D57" s="48"/>
      <c r="E57" s="48"/>
      <c r="F57" s="49"/>
      <c r="G57" s="50"/>
      <c r="H57" s="51"/>
      <c r="I57" s="49"/>
      <c r="J57" s="52"/>
      <c r="K57" s="54"/>
      <c r="L57" s="54"/>
      <c r="M57" s="54"/>
      <c r="N57" s="55"/>
    </row>
    <row r="59" spans="1:14" x14ac:dyDescent="0.25">
      <c r="A59" s="9" t="s">
        <v>38</v>
      </c>
    </row>
    <row r="60" spans="1:14" ht="50.25" customHeight="1" x14ac:dyDescent="0.25">
      <c r="A60" s="59" t="s">
        <v>3</v>
      </c>
      <c r="B60" s="59" t="s">
        <v>4</v>
      </c>
      <c r="C60" s="59" t="s">
        <v>5</v>
      </c>
      <c r="D60" s="59" t="s">
        <v>6</v>
      </c>
      <c r="E60" s="59" t="s">
        <v>7</v>
      </c>
      <c r="F60" s="59" t="s">
        <v>8</v>
      </c>
      <c r="G60" s="60" t="s">
        <v>9</v>
      </c>
      <c r="H60" s="59" t="s">
        <v>10</v>
      </c>
      <c r="I60" s="59" t="s">
        <v>11</v>
      </c>
      <c r="J60" s="59" t="s">
        <v>12</v>
      </c>
      <c r="K60" s="61" t="s">
        <v>13</v>
      </c>
      <c r="L60" s="61" t="s">
        <v>14</v>
      </c>
      <c r="M60" s="61" t="s">
        <v>15</v>
      </c>
      <c r="N60" s="59" t="s">
        <v>16</v>
      </c>
    </row>
    <row r="61" spans="1:14" s="24" customFormat="1" ht="15.75" hidden="1" customHeight="1" x14ac:dyDescent="0.25">
      <c r="A61" s="13">
        <v>1</v>
      </c>
      <c r="B61" s="14" t="s">
        <v>33</v>
      </c>
      <c r="C61" s="15">
        <f>$C$2</f>
        <v>44389</v>
      </c>
      <c r="D61" s="16">
        <v>43069</v>
      </c>
      <c r="E61" s="16">
        <v>45260</v>
      </c>
      <c r="F61" s="17">
        <f>F33</f>
        <v>100.9637863938339</v>
      </c>
      <c r="G61" s="72">
        <f>G33</f>
        <v>1.4999999999999999E-2</v>
      </c>
      <c r="H61" s="17" t="str">
        <f>H33</f>
        <v>Markup</v>
      </c>
      <c r="I61" s="17">
        <f>I33</f>
        <v>99.171288187300618</v>
      </c>
      <c r="J61" s="20">
        <f>ROUND(N61/K61,4)</f>
        <v>-3.1199999999999999E-2</v>
      </c>
      <c r="K61" s="26">
        <v>1436043.5031000001</v>
      </c>
      <c r="L61" s="22">
        <v>50</v>
      </c>
      <c r="M61" s="22">
        <f>M51</f>
        <v>50000</v>
      </c>
      <c r="N61" s="23">
        <f>L61*M61*(I61-F61)%</f>
        <v>-44812.455163332037</v>
      </c>
    </row>
    <row r="62" spans="1:14" s="24" customFormat="1" x14ac:dyDescent="0.25">
      <c r="A62" s="13">
        <v>1</v>
      </c>
      <c r="B62" s="14" t="s">
        <v>31</v>
      </c>
      <c r="C62" s="15">
        <f>$C$2</f>
        <v>44389</v>
      </c>
      <c r="D62" s="16">
        <v>43054</v>
      </c>
      <c r="E62" s="16">
        <v>44515</v>
      </c>
      <c r="F62" s="17">
        <f>F34</f>
        <v>99.88973670175146</v>
      </c>
      <c r="G62" s="57">
        <f>G34</f>
        <v>5.0000000000000001E-3</v>
      </c>
      <c r="H62" s="17" t="str">
        <f t="shared" ref="H62:I64" si="15">H34</f>
        <v>Markup</v>
      </c>
      <c r="I62" s="17">
        <f t="shared" si="15"/>
        <v>99.691083426902537</v>
      </c>
      <c r="J62" s="20">
        <f>ROUND(N62/K62,4)</f>
        <v>-2.5000000000000001E-3</v>
      </c>
      <c r="K62" s="21">
        <v>1448031.0992999999</v>
      </c>
      <c r="L62" s="22">
        <v>50</v>
      </c>
      <c r="M62" s="22">
        <f>M34</f>
        <v>36795.360000000001</v>
      </c>
      <c r="N62" s="23">
        <f>L62*M62*(I62-F62)%</f>
        <v>-3654.759381622524</v>
      </c>
    </row>
    <row r="63" spans="1:14" s="24" customFormat="1" hidden="1" x14ac:dyDescent="0.25">
      <c r="A63" s="13">
        <v>1</v>
      </c>
      <c r="B63" s="14" t="s">
        <v>22</v>
      </c>
      <c r="C63" s="15">
        <f>$C$2</f>
        <v>44389</v>
      </c>
      <c r="D63" s="16">
        <v>42768</v>
      </c>
      <c r="E63" s="16">
        <v>44959</v>
      </c>
      <c r="F63" s="20">
        <f>F35</f>
        <v>87.410891850704047</v>
      </c>
      <c r="G63" s="57">
        <f>G35</f>
        <v>1.4999999999999999E-2</v>
      </c>
      <c r="H63" s="17" t="str">
        <f t="shared" si="15"/>
        <v>Markup</v>
      </c>
      <c r="I63" s="20">
        <f t="shared" si="15"/>
        <v>86.017545259445228</v>
      </c>
      <c r="J63" s="20">
        <f>ROUND(N63/K63,4)</f>
        <v>-1.95E-2</v>
      </c>
      <c r="K63" s="21">
        <v>1312435.9380999999</v>
      </c>
      <c r="L63" s="22">
        <v>40</v>
      </c>
      <c r="M63" s="22">
        <f>M35</f>
        <v>45832.66</v>
      </c>
      <c r="N63" s="58">
        <f>L63*M63*(I63-F63)%</f>
        <v>-25544.312231729771</v>
      </c>
    </row>
    <row r="64" spans="1:14" s="24" customFormat="1" ht="21" hidden="1" customHeight="1" x14ac:dyDescent="0.25">
      <c r="A64" s="13">
        <v>2</v>
      </c>
      <c r="B64" s="14" t="s">
        <v>34</v>
      </c>
      <c r="C64" s="15">
        <f>C63</f>
        <v>44389</v>
      </c>
      <c r="D64" s="16">
        <f>D36</f>
        <v>43839</v>
      </c>
      <c r="E64" s="16">
        <f>E36</f>
        <v>47492</v>
      </c>
      <c r="F64" s="20">
        <v>100.15263972144623</v>
      </c>
      <c r="G64" s="57">
        <f>G36</f>
        <v>-1.5E-3</v>
      </c>
      <c r="H64" s="17" t="str">
        <f t="shared" si="15"/>
        <v>Markdown</v>
      </c>
      <c r="I64" s="20">
        <f t="shared" si="15"/>
        <v>100.59486125493441</v>
      </c>
      <c r="J64" s="20">
        <f>ROUND(N64/K64,4)</f>
        <v>3.3700000000000001E-2</v>
      </c>
      <c r="K64" s="21">
        <v>1312435.9380999999</v>
      </c>
      <c r="L64" s="22">
        <v>10</v>
      </c>
      <c r="M64" s="22">
        <f>M36</f>
        <v>1000000</v>
      </c>
      <c r="N64" s="58">
        <f>L64*M64*(I64-F64)%</f>
        <v>44222.153348817985</v>
      </c>
    </row>
    <row r="65" spans="1:14" s="24" customFormat="1" x14ac:dyDescent="0.25">
      <c r="A65" s="45"/>
      <c r="B65" s="46"/>
      <c r="C65" s="47"/>
      <c r="D65" s="48"/>
      <c r="E65" s="48"/>
      <c r="F65" s="52"/>
      <c r="G65" s="75"/>
      <c r="H65" s="49"/>
      <c r="I65" s="52"/>
      <c r="J65" s="52"/>
      <c r="K65" s="53"/>
      <c r="L65" s="54"/>
      <c r="M65" s="54"/>
      <c r="N65" s="55"/>
    </row>
    <row r="67" spans="1:14" hidden="1" x14ac:dyDescent="0.25">
      <c r="A67" s="9" t="s">
        <v>39</v>
      </c>
    </row>
    <row r="68" spans="1:14" ht="49.5" hidden="1" customHeight="1" x14ac:dyDescent="0.25">
      <c r="A68" s="59" t="s">
        <v>3</v>
      </c>
      <c r="B68" s="59" t="s">
        <v>4</v>
      </c>
      <c r="C68" s="59" t="s">
        <v>5</v>
      </c>
      <c r="D68" s="59" t="s">
        <v>6</v>
      </c>
      <c r="E68" s="59" t="s">
        <v>7</v>
      </c>
      <c r="F68" s="59" t="s">
        <v>8</v>
      </c>
      <c r="G68" s="60" t="s">
        <v>9</v>
      </c>
      <c r="H68" s="59" t="s">
        <v>10</v>
      </c>
      <c r="I68" s="59" t="s">
        <v>11</v>
      </c>
      <c r="J68" s="59" t="s">
        <v>12</v>
      </c>
      <c r="K68" s="61" t="s">
        <v>13</v>
      </c>
      <c r="L68" s="61" t="s">
        <v>14</v>
      </c>
      <c r="M68" s="61" t="s">
        <v>15</v>
      </c>
      <c r="N68" s="10" t="s">
        <v>16</v>
      </c>
    </row>
    <row r="69" spans="1:14" s="24" customFormat="1" ht="15.75" hidden="1" customHeight="1" x14ac:dyDescent="0.25">
      <c r="A69" s="19">
        <v>1</v>
      </c>
      <c r="B69" s="76" t="s">
        <v>17</v>
      </c>
      <c r="C69" s="15">
        <f t="shared" ref="C69:C75" si="16">$C$2</f>
        <v>44389</v>
      </c>
      <c r="D69" s="77">
        <v>42446</v>
      </c>
      <c r="E69" s="77">
        <v>46098</v>
      </c>
      <c r="F69" s="73">
        <f t="shared" ref="F69:I70" si="17">F7</f>
        <v>90.346136978840605</v>
      </c>
      <c r="G69" s="18">
        <f t="shared" si="17"/>
        <v>-1.5E-3</v>
      </c>
      <c r="H69" s="74" t="str">
        <f t="shared" si="17"/>
        <v>Markdown</v>
      </c>
      <c r="I69" s="73">
        <f t="shared" si="17"/>
        <v>90.893496104903164</v>
      </c>
      <c r="J69" s="78">
        <f t="shared" ref="J69:J76" si="18">ROUND(N69/K69,4)</f>
        <v>8.8999999999999999E-3</v>
      </c>
      <c r="K69" s="22">
        <v>46240802.100500003</v>
      </c>
      <c r="L69" s="22">
        <v>15028</v>
      </c>
      <c r="M69" s="22">
        <f>M7</f>
        <v>4991</v>
      </c>
      <c r="N69" s="23">
        <f t="shared" ref="N69:N76" si="19">L69*M69*(I69-F69)%</f>
        <v>410545.33315822517</v>
      </c>
    </row>
    <row r="70" spans="1:14" s="24" customFormat="1" ht="15.75" hidden="1" customHeight="1" x14ac:dyDescent="0.25">
      <c r="A70" s="19">
        <v>1</v>
      </c>
      <c r="B70" s="76" t="s">
        <v>19</v>
      </c>
      <c r="C70" s="15">
        <f t="shared" si="16"/>
        <v>44389</v>
      </c>
      <c r="D70" s="77">
        <v>43165</v>
      </c>
      <c r="E70" s="77">
        <v>44991</v>
      </c>
      <c r="F70" s="73">
        <f t="shared" si="17"/>
        <v>99.348680872975265</v>
      </c>
      <c r="G70" s="18">
        <f t="shared" si="17"/>
        <v>5.0000000000000001E-3</v>
      </c>
      <c r="H70" s="73" t="str">
        <f t="shared" si="17"/>
        <v>Markup</v>
      </c>
      <c r="I70" s="73">
        <f t="shared" si="17"/>
        <v>98.812950050840527</v>
      </c>
      <c r="J70" s="78">
        <f t="shared" si="18"/>
        <v>-2.5000000000000001E-3</v>
      </c>
      <c r="K70" s="22">
        <v>190600262.68099999</v>
      </c>
      <c r="L70" s="22">
        <v>22000</v>
      </c>
      <c r="M70" s="22">
        <f>M8</f>
        <v>4000</v>
      </c>
      <c r="N70" s="23">
        <f t="shared" si="19"/>
        <v>-471443.12347856956</v>
      </c>
    </row>
    <row r="71" spans="1:14" s="24" customFormat="1" hidden="1" x14ac:dyDescent="0.25">
      <c r="A71" s="19">
        <v>2</v>
      </c>
      <c r="B71" s="76" t="s">
        <v>31</v>
      </c>
      <c r="C71" s="15">
        <f t="shared" si="16"/>
        <v>44389</v>
      </c>
      <c r="D71" s="77">
        <v>43054</v>
      </c>
      <c r="E71" s="77">
        <v>44515</v>
      </c>
      <c r="F71" s="73">
        <f>F34</f>
        <v>99.88973670175146</v>
      </c>
      <c r="G71" s="18">
        <f>G34</f>
        <v>5.0000000000000001E-3</v>
      </c>
      <c r="H71" s="73" t="s">
        <v>20</v>
      </c>
      <c r="I71" s="73">
        <f>I34</f>
        <v>99.691083426902537</v>
      </c>
      <c r="J71" s="78">
        <f t="shared" si="18"/>
        <v>-2.9999999999999997E-4</v>
      </c>
      <c r="K71" s="22">
        <v>134779657.74849999</v>
      </c>
      <c r="L71" s="22">
        <v>500</v>
      </c>
      <c r="M71" s="22">
        <f>M62</f>
        <v>36795.360000000001</v>
      </c>
      <c r="N71" s="23">
        <f t="shared" si="19"/>
        <v>-36547.593816225235</v>
      </c>
    </row>
    <row r="72" spans="1:14" s="24" customFormat="1" ht="15.75" hidden="1" customHeight="1" x14ac:dyDescent="0.25">
      <c r="A72" s="19">
        <v>2</v>
      </c>
      <c r="B72" s="76" t="s">
        <v>40</v>
      </c>
      <c r="C72" s="15">
        <f t="shared" si="16"/>
        <v>44389</v>
      </c>
      <c r="D72" s="77">
        <v>43213</v>
      </c>
      <c r="E72" s="77">
        <v>46866</v>
      </c>
      <c r="F72" s="73" t="e">
        <f>#REF!</f>
        <v>#REF!</v>
      </c>
      <c r="G72" s="18" t="e">
        <f>#REF!</f>
        <v>#REF!</v>
      </c>
      <c r="H72" s="73" t="e">
        <f>#REF!</f>
        <v>#REF!</v>
      </c>
      <c r="I72" s="73" t="e">
        <f>#REF!</f>
        <v>#REF!</v>
      </c>
      <c r="J72" s="78" t="e">
        <f t="shared" si="18"/>
        <v>#REF!</v>
      </c>
      <c r="K72" s="22">
        <v>44396427.817599997</v>
      </c>
      <c r="L72" s="22">
        <v>80</v>
      </c>
      <c r="M72" s="22" t="e">
        <f>#REF!</f>
        <v>#REF!</v>
      </c>
      <c r="N72" s="58" t="e">
        <f t="shared" si="19"/>
        <v>#REF!</v>
      </c>
    </row>
    <row r="73" spans="1:14" s="24" customFormat="1" ht="16.5" hidden="1" customHeight="1" x14ac:dyDescent="0.25">
      <c r="A73" s="19">
        <v>4</v>
      </c>
      <c r="B73" s="76" t="s">
        <v>22</v>
      </c>
      <c r="C73" s="15">
        <f t="shared" si="16"/>
        <v>44389</v>
      </c>
      <c r="D73" s="77">
        <v>42768</v>
      </c>
      <c r="E73" s="77">
        <v>44959</v>
      </c>
      <c r="F73" s="78">
        <f>F35</f>
        <v>87.410891850704047</v>
      </c>
      <c r="G73" s="18">
        <f>G35</f>
        <v>1.4999999999999999E-2</v>
      </c>
      <c r="H73" s="73" t="str">
        <f>H10</f>
        <v>Markup</v>
      </c>
      <c r="I73" s="78">
        <f>I35</f>
        <v>86.017545259445228</v>
      </c>
      <c r="J73" s="78">
        <f t="shared" si="18"/>
        <v>-8.9999999999999993E-3</v>
      </c>
      <c r="K73" s="22">
        <v>34059131.466499999</v>
      </c>
      <c r="L73" s="22">
        <v>480</v>
      </c>
      <c r="M73" s="22">
        <f>M35</f>
        <v>45832.66</v>
      </c>
      <c r="N73" s="58">
        <f t="shared" si="19"/>
        <v>-306531.74678075721</v>
      </c>
    </row>
    <row r="74" spans="1:14" s="24" customFormat="1" ht="15.75" hidden="1" customHeight="1" x14ac:dyDescent="0.25">
      <c r="A74" s="13">
        <v>6</v>
      </c>
      <c r="B74" s="14" t="s">
        <v>24</v>
      </c>
      <c r="C74" s="15">
        <f t="shared" si="16"/>
        <v>44389</v>
      </c>
      <c r="D74" s="16">
        <v>43160</v>
      </c>
      <c r="E74" s="16">
        <v>44986</v>
      </c>
      <c r="F74" s="17">
        <f>F12</f>
        <v>99.986662182950553</v>
      </c>
      <c r="G74" s="57">
        <f>G12</f>
        <v>1E-3</v>
      </c>
      <c r="H74" s="17" t="str">
        <f>H12</f>
        <v>Markup</v>
      </c>
      <c r="I74" s="17">
        <f>I12</f>
        <v>99.783800535158235</v>
      </c>
      <c r="J74" s="20">
        <f t="shared" si="18"/>
        <v>-2.3E-3</v>
      </c>
      <c r="K74" s="21">
        <v>22019796.251699999</v>
      </c>
      <c r="L74" s="22">
        <v>250</v>
      </c>
      <c r="M74" s="22">
        <v>100000</v>
      </c>
      <c r="N74" s="58">
        <f t="shared" si="19"/>
        <v>-50715.411948079498</v>
      </c>
    </row>
    <row r="75" spans="1:14" s="24" customFormat="1" ht="15.75" hidden="1" customHeight="1" x14ac:dyDescent="0.25">
      <c r="A75" s="13">
        <v>2</v>
      </c>
      <c r="B75" s="14" t="s">
        <v>26</v>
      </c>
      <c r="C75" s="15">
        <f t="shared" si="16"/>
        <v>44389</v>
      </c>
      <c r="D75" s="16">
        <v>42419</v>
      </c>
      <c r="E75" s="16">
        <v>46072</v>
      </c>
      <c r="F75" s="17">
        <f>F55</f>
        <v>96.321689848909429</v>
      </c>
      <c r="G75" s="18">
        <f>G55</f>
        <v>-1.5E-3</v>
      </c>
      <c r="H75" s="19" t="str">
        <f>H55</f>
        <v>Markdown</v>
      </c>
      <c r="I75" s="17">
        <f>I55</f>
        <v>96.911010470544085</v>
      </c>
      <c r="J75" s="20">
        <f t="shared" si="18"/>
        <v>6.4000000000000003E-3</v>
      </c>
      <c r="K75" s="22">
        <v>46240802.100500003</v>
      </c>
      <c r="L75" s="22">
        <v>500</v>
      </c>
      <c r="M75" s="22">
        <f>M45</f>
        <v>99820</v>
      </c>
      <c r="N75" s="58">
        <f t="shared" si="19"/>
        <v>294129.92225785658</v>
      </c>
    </row>
    <row r="76" spans="1:14" ht="15.75" hidden="1" customHeight="1" x14ac:dyDescent="0.25">
      <c r="A76" s="13">
        <v>2</v>
      </c>
      <c r="B76" s="14" t="s">
        <v>28</v>
      </c>
      <c r="C76" s="15" t="e">
        <f>#REF!</f>
        <v>#REF!</v>
      </c>
      <c r="D76" s="15" t="e">
        <f>#REF!</f>
        <v>#REF!</v>
      </c>
      <c r="E76" s="15" t="e">
        <f>#REF!</f>
        <v>#REF!</v>
      </c>
      <c r="F76" s="73" t="e">
        <f>#REF!</f>
        <v>#REF!</v>
      </c>
      <c r="G76" s="18" t="e">
        <f>#REF!</f>
        <v>#REF!</v>
      </c>
      <c r="H76" s="25" t="e">
        <f>#REF!</f>
        <v>#REF!</v>
      </c>
      <c r="I76" s="73" t="e">
        <f>#REF!</f>
        <v>#REF!</v>
      </c>
      <c r="J76" s="20" t="e">
        <f t="shared" si="18"/>
        <v>#REF!</v>
      </c>
      <c r="K76" s="21">
        <v>36518289.285400003</v>
      </c>
      <c r="L76" s="22">
        <v>2000</v>
      </c>
      <c r="M76" s="22" t="e">
        <f>#REF!</f>
        <v>#REF!</v>
      </c>
      <c r="N76" s="58" t="e">
        <f t="shared" si="19"/>
        <v>#REF!</v>
      </c>
    </row>
    <row r="77" spans="1:14" s="24" customFormat="1" ht="15.75" hidden="1" customHeight="1" x14ac:dyDescent="0.25">
      <c r="A77" s="13">
        <v>3</v>
      </c>
      <c r="B77" s="14" t="s">
        <v>24</v>
      </c>
      <c r="C77" s="15">
        <f>$C$2</f>
        <v>44389</v>
      </c>
      <c r="D77" s="15">
        <f t="shared" ref="D77:J77" si="20">D12</f>
        <v>43160</v>
      </c>
      <c r="E77" s="15">
        <f t="shared" si="20"/>
        <v>44986</v>
      </c>
      <c r="F77" s="17">
        <f t="shared" si="20"/>
        <v>99.986662182950553</v>
      </c>
      <c r="G77" s="57">
        <f t="shared" si="20"/>
        <v>1E-3</v>
      </c>
      <c r="H77" s="17" t="str">
        <f t="shared" si="20"/>
        <v>Markup</v>
      </c>
      <c r="I77" s="17">
        <f t="shared" si="20"/>
        <v>99.783800535158235</v>
      </c>
      <c r="J77" s="17">
        <f t="shared" si="20"/>
        <v>-5.4000000000000003E-3</v>
      </c>
      <c r="K77" s="21">
        <v>36518289.285400003</v>
      </c>
      <c r="L77" s="79">
        <v>1000</v>
      </c>
      <c r="M77" s="79">
        <f>M12</f>
        <v>100000</v>
      </c>
      <c r="N77" s="80">
        <f>N12</f>
        <v>-202861.64779231799</v>
      </c>
    </row>
    <row r="78" spans="1:14" s="24" customFormat="1" ht="15.75" hidden="1" customHeight="1" x14ac:dyDescent="0.25">
      <c r="A78" s="13">
        <v>3</v>
      </c>
      <c r="B78" s="14" t="s">
        <v>37</v>
      </c>
      <c r="C78" s="15">
        <f>$C$2</f>
        <v>44389</v>
      </c>
      <c r="D78" s="16">
        <v>43055</v>
      </c>
      <c r="E78" s="16">
        <v>44881</v>
      </c>
      <c r="F78" s="17">
        <f>F9</f>
        <v>100.34586623602483</v>
      </c>
      <c r="G78" s="72">
        <f>G9</f>
        <v>1.4999999999999999E-2</v>
      </c>
      <c r="H78" s="17" t="str">
        <f>H9</f>
        <v>Markup</v>
      </c>
      <c r="I78" s="17">
        <f>I9</f>
        <v>98.63666991954176</v>
      </c>
      <c r="J78" s="20">
        <f>ROUND(N78/K78,4)</f>
        <v>-1.5E-3</v>
      </c>
      <c r="K78" s="22">
        <v>27471837.1897</v>
      </c>
      <c r="L78" s="22">
        <v>1000</v>
      </c>
      <c r="M78" s="22">
        <f>M9</f>
        <v>2375</v>
      </c>
      <c r="N78" s="58">
        <f>L78*M78*(I78-F78)%</f>
        <v>-40593.412516472985</v>
      </c>
    </row>
    <row r="79" spans="1:14" s="24" customFormat="1" ht="15.75" hidden="1" customHeight="1" x14ac:dyDescent="0.25">
      <c r="A79" s="13">
        <v>4</v>
      </c>
      <c r="B79" s="14" t="s">
        <v>26</v>
      </c>
      <c r="C79" s="15">
        <f>$C$2</f>
        <v>44389</v>
      </c>
      <c r="D79" s="16">
        <f t="shared" ref="D79:I79" si="21">D55</f>
        <v>42419</v>
      </c>
      <c r="E79" s="16">
        <f t="shared" si="21"/>
        <v>46072</v>
      </c>
      <c r="F79" s="17">
        <f t="shared" si="21"/>
        <v>96.321689848909429</v>
      </c>
      <c r="G79" s="72">
        <f t="shared" si="21"/>
        <v>-1.5E-3</v>
      </c>
      <c r="H79" s="16" t="str">
        <f t="shared" si="21"/>
        <v>Markdown</v>
      </c>
      <c r="I79" s="78">
        <f t="shared" si="21"/>
        <v>96.911010470544085</v>
      </c>
      <c r="J79" s="20">
        <f>ROUND(N79/K79,4)</f>
        <v>8.5000000000000006E-3</v>
      </c>
      <c r="K79" s="22">
        <v>34405774.509999998</v>
      </c>
      <c r="L79" s="22">
        <v>500</v>
      </c>
      <c r="M79" s="22">
        <f>M55</f>
        <v>99820</v>
      </c>
      <c r="N79" s="58">
        <f>L79*M79*(I79-F79)%</f>
        <v>294129.92225785658</v>
      </c>
    </row>
    <row r="80" spans="1:14" s="24" customFormat="1" ht="21" hidden="1" customHeight="1" x14ac:dyDescent="0.25">
      <c r="A80" s="13">
        <v>4</v>
      </c>
      <c r="B80" s="14" t="s">
        <v>34</v>
      </c>
      <c r="C80" s="15">
        <f>C79</f>
        <v>44389</v>
      </c>
      <c r="D80" s="16">
        <f>D64</f>
        <v>43839</v>
      </c>
      <c r="E80" s="16">
        <f>E64</f>
        <v>47492</v>
      </c>
      <c r="F80" s="20">
        <f>F64</f>
        <v>100.15263972144623</v>
      </c>
      <c r="G80" s="57">
        <f>G64</f>
        <v>-1.5E-3</v>
      </c>
      <c r="H80" s="17" t="e">
        <f>#REF!</f>
        <v>#REF!</v>
      </c>
      <c r="I80" s="20">
        <f>I64</f>
        <v>100.59486125493441</v>
      </c>
      <c r="J80" s="20">
        <f>ROUND(N80/K80,4)</f>
        <v>1.2800000000000001E-2</v>
      </c>
      <c r="K80" s="21">
        <v>34460129.815899998</v>
      </c>
      <c r="L80" s="22">
        <v>100</v>
      </c>
      <c r="M80" s="22">
        <f>M64</f>
        <v>1000000</v>
      </c>
      <c r="N80" s="58">
        <f>L80*M80*(I80-F80)%</f>
        <v>442221.53348817985</v>
      </c>
    </row>
    <row r="81" spans="1:14" s="24" customFormat="1" ht="21" hidden="1" customHeight="1" x14ac:dyDescent="0.25">
      <c r="A81" s="13">
        <v>6</v>
      </c>
      <c r="B81" s="14" t="s">
        <v>34</v>
      </c>
      <c r="C81" s="15">
        <f>C80</f>
        <v>44389</v>
      </c>
      <c r="D81" s="16">
        <f>D53</f>
        <v>42727</v>
      </c>
      <c r="E81" s="16">
        <f>E53</f>
        <v>46379</v>
      </c>
      <c r="F81" s="20">
        <f>F36</f>
        <v>99.595304073382522</v>
      </c>
      <c r="G81" s="57">
        <f>G64</f>
        <v>-1.5E-3</v>
      </c>
      <c r="H81" s="17" t="str">
        <f>H53</f>
        <v>Markup</v>
      </c>
      <c r="I81" s="20">
        <f>I36</f>
        <v>100.59486125493441</v>
      </c>
      <c r="J81" s="20">
        <f>ROUND(N81/K81,4)</f>
        <v>2.93E-2</v>
      </c>
      <c r="K81" s="22">
        <v>34059131.466499999</v>
      </c>
      <c r="L81" s="22">
        <v>100</v>
      </c>
      <c r="M81" s="22">
        <f>M56</f>
        <v>1000000</v>
      </c>
      <c r="N81" s="58">
        <f>L81*M81*(I81-F81)%</f>
        <v>999557.18155189289</v>
      </c>
    </row>
    <row r="82" spans="1:14" s="24" customFormat="1" hidden="1" x14ac:dyDescent="0.25">
      <c r="A82" s="13">
        <v>2</v>
      </c>
      <c r="B82" s="14" t="s">
        <v>23</v>
      </c>
      <c r="C82" s="15">
        <f t="shared" ref="C82" si="22">$C$2</f>
        <v>44389</v>
      </c>
      <c r="D82" s="16">
        <f>D11</f>
        <v>43907</v>
      </c>
      <c r="E82" s="16">
        <f>E11</f>
        <v>47559</v>
      </c>
      <c r="F82" s="17">
        <f>F11</f>
        <v>100.38998610292002</v>
      </c>
      <c r="G82" s="72">
        <f>G11</f>
        <v>2.5000000000000001E-3</v>
      </c>
      <c r="H82" s="73" t="s">
        <v>20</v>
      </c>
      <c r="I82" s="17">
        <f>I11</f>
        <v>98.925629112106989</v>
      </c>
      <c r="J82" s="78">
        <f t="shared" ref="J82" si="23">ROUND(N82/K82,4)</f>
        <v>-2.3E-3</v>
      </c>
      <c r="K82" s="22">
        <v>190600262.68099999</v>
      </c>
      <c r="L82" s="22">
        <v>30</v>
      </c>
      <c r="M82" s="22">
        <f>M11</f>
        <v>1000000</v>
      </c>
      <c r="N82" s="58">
        <f t="shared" ref="N82" si="24">L82*M82*(I82-F82)%</f>
        <v>-439307.09724390908</v>
      </c>
    </row>
    <row r="83" spans="1:14" hidden="1" x14ac:dyDescent="0.25">
      <c r="A83" s="9" t="s">
        <v>41</v>
      </c>
    </row>
    <row r="84" spans="1:14" ht="47.25" hidden="1" x14ac:dyDescent="0.25">
      <c r="A84" s="10" t="s">
        <v>3</v>
      </c>
      <c r="B84" s="10" t="s">
        <v>4</v>
      </c>
      <c r="C84" s="10" t="s">
        <v>5</v>
      </c>
      <c r="D84" s="10" t="s">
        <v>6</v>
      </c>
      <c r="E84" s="10" t="s">
        <v>7</v>
      </c>
      <c r="F84" s="10" t="s">
        <v>8</v>
      </c>
      <c r="G84" s="11" t="s">
        <v>9</v>
      </c>
      <c r="H84" s="10" t="s">
        <v>10</v>
      </c>
      <c r="I84" s="10" t="s">
        <v>11</v>
      </c>
      <c r="J84" s="10" t="s">
        <v>12</v>
      </c>
      <c r="K84" s="12" t="s">
        <v>13</v>
      </c>
      <c r="L84" s="12" t="s">
        <v>14</v>
      </c>
      <c r="M84" s="12" t="s">
        <v>15</v>
      </c>
      <c r="N84" s="81" t="s">
        <v>16</v>
      </c>
    </row>
    <row r="85" spans="1:14" s="24" customFormat="1" hidden="1" x14ac:dyDescent="0.25">
      <c r="A85" s="13">
        <v>1</v>
      </c>
      <c r="B85" s="14" t="s">
        <v>25</v>
      </c>
      <c r="C85" s="15">
        <f>$C$2</f>
        <v>44389</v>
      </c>
      <c r="D85" s="16">
        <f t="shared" ref="D85:I85" si="25">D13</f>
        <v>42727</v>
      </c>
      <c r="E85" s="16">
        <f t="shared" si="25"/>
        <v>46379</v>
      </c>
      <c r="F85" s="17">
        <f t="shared" si="25"/>
        <v>100</v>
      </c>
      <c r="G85" s="57">
        <f t="shared" si="25"/>
        <v>7.4999999999999997E-3</v>
      </c>
      <c r="H85" s="16" t="str">
        <f t="shared" si="25"/>
        <v>Markup</v>
      </c>
      <c r="I85" s="17">
        <f t="shared" si="25"/>
        <v>96.942099999999996</v>
      </c>
      <c r="J85" s="17">
        <f>J8</f>
        <v>-1.03E-2</v>
      </c>
      <c r="K85" s="79">
        <v>2099821.9742000001</v>
      </c>
      <c r="L85" s="79">
        <v>250</v>
      </c>
      <c r="M85" s="79">
        <f>M13</f>
        <v>99840</v>
      </c>
      <c r="N85" s="58">
        <f>L85*M85*(I85-F85)%</f>
        <v>-763251.8400000009</v>
      </c>
    </row>
    <row r="86" spans="1:14" s="24" customFormat="1" hidden="1" x14ac:dyDescent="0.25">
      <c r="A86" s="13">
        <v>1</v>
      </c>
      <c r="B86" s="14" t="s">
        <v>25</v>
      </c>
      <c r="C86" s="15">
        <f>$C$2</f>
        <v>44389</v>
      </c>
      <c r="D86" s="16">
        <f t="shared" ref="D86:I86" si="26">D13</f>
        <v>42727</v>
      </c>
      <c r="E86" s="16">
        <f t="shared" si="26"/>
        <v>46379</v>
      </c>
      <c r="F86" s="17">
        <f t="shared" si="26"/>
        <v>100</v>
      </c>
      <c r="G86" s="57">
        <f t="shared" si="26"/>
        <v>7.4999999999999997E-3</v>
      </c>
      <c r="H86" s="72" t="str">
        <f t="shared" si="26"/>
        <v>Markup</v>
      </c>
      <c r="I86" s="17">
        <f t="shared" si="26"/>
        <v>96.942099999999996</v>
      </c>
      <c r="J86" s="17">
        <f>J12</f>
        <v>-5.4000000000000003E-3</v>
      </c>
      <c r="K86" s="79">
        <v>2563299.9010999999</v>
      </c>
      <c r="L86" s="79">
        <v>250</v>
      </c>
      <c r="M86" s="79">
        <f>M53</f>
        <v>99840</v>
      </c>
      <c r="N86" s="58">
        <f>L86*M86*(I86-F86)%</f>
        <v>-763251.8400000009</v>
      </c>
    </row>
    <row r="87" spans="1:14" s="24" customFormat="1" hidden="1" x14ac:dyDescent="0.25">
      <c r="A87" s="13">
        <v>1</v>
      </c>
      <c r="B87" s="14" t="s">
        <v>19</v>
      </c>
      <c r="C87" s="15">
        <f>$C$2</f>
        <v>44389</v>
      </c>
      <c r="D87" s="16">
        <f t="shared" ref="D87:I87" si="27">D70</f>
        <v>43165</v>
      </c>
      <c r="E87" s="16">
        <f t="shared" si="27"/>
        <v>44991</v>
      </c>
      <c r="F87" s="17">
        <f t="shared" si="27"/>
        <v>99.348680872975265</v>
      </c>
      <c r="G87" s="57">
        <f t="shared" si="27"/>
        <v>5.0000000000000001E-3</v>
      </c>
      <c r="H87" s="16" t="str">
        <f t="shared" si="27"/>
        <v>Markup</v>
      </c>
      <c r="I87" s="17">
        <f t="shared" si="27"/>
        <v>98.812950050840527</v>
      </c>
      <c r="J87" s="17">
        <f>J13</f>
        <v>-0.1009</v>
      </c>
      <c r="K87" s="79">
        <v>1753406.4038</v>
      </c>
      <c r="L87" s="79">
        <v>4000</v>
      </c>
      <c r="M87" s="79">
        <f>M70</f>
        <v>4000</v>
      </c>
      <c r="N87" s="58">
        <f>L87*M87*(I87-F87)%</f>
        <v>-85716.931541558093</v>
      </c>
    </row>
    <row r="88" spans="1:14" s="24" customFormat="1" ht="15.75" hidden="1" customHeight="1" x14ac:dyDescent="0.25">
      <c r="A88" s="13">
        <v>2</v>
      </c>
      <c r="B88" s="14" t="s">
        <v>24</v>
      </c>
      <c r="C88" s="15">
        <f>$C$2</f>
        <v>44389</v>
      </c>
      <c r="D88" s="15">
        <f>D77</f>
        <v>43160</v>
      </c>
      <c r="E88" s="15">
        <f>E77</f>
        <v>44986</v>
      </c>
      <c r="F88" s="82">
        <f>F77</f>
        <v>99.986662182950553</v>
      </c>
      <c r="G88" s="57">
        <f>G77</f>
        <v>1E-3</v>
      </c>
      <c r="H88" s="17" t="str">
        <f>H33</f>
        <v>Markup</v>
      </c>
      <c r="I88" s="17">
        <f>I77</f>
        <v>99.783800535158235</v>
      </c>
      <c r="J88" s="17">
        <f>J33</f>
        <v>-2.8000000000000001E-2</v>
      </c>
      <c r="K88" s="79">
        <v>2563265.4972999999</v>
      </c>
      <c r="L88" s="79">
        <v>4000</v>
      </c>
      <c r="M88" s="79">
        <f>M77</f>
        <v>100000</v>
      </c>
      <c r="N88" s="80">
        <f>N33</f>
        <v>-1660749.5883530853</v>
      </c>
    </row>
    <row r="89" spans="1:14" hidden="1" x14ac:dyDescent="0.25"/>
    <row r="90" spans="1:14" hidden="1" x14ac:dyDescent="0.25"/>
    <row r="95" spans="1:14" s="40" customFormat="1" x14ac:dyDescent="0.25">
      <c r="A95" s="2"/>
      <c r="B95" s="2"/>
      <c r="C95" s="2"/>
      <c r="D95" s="2"/>
      <c r="E95" s="2"/>
      <c r="F95" s="3"/>
      <c r="G95" s="4"/>
      <c r="H95" s="3"/>
      <c r="I95" s="3"/>
      <c r="J95" s="2"/>
      <c r="K95" s="5"/>
      <c r="L95" s="5"/>
      <c r="M95" s="5"/>
      <c r="N95" s="2"/>
    </row>
  </sheetData>
  <pageMargins left="0.72" right="0.17" top="1.0900000000000001" bottom="1" header="0.5" footer="0.5"/>
  <pageSetup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"/>
  <sheetViews>
    <sheetView showGridLines="0" view="pageBreakPreview" zoomScale="70" zoomScaleNormal="70" zoomScaleSheetLayoutView="70" zoomScalePageLayoutView="70" workbookViewId="0">
      <selection activeCell="C37" sqref="C37"/>
    </sheetView>
  </sheetViews>
  <sheetFormatPr defaultColWidth="9.140625" defaultRowHeight="15.75" x14ac:dyDescent="0.25"/>
  <cols>
    <col min="1" max="1" width="8" style="2" customWidth="1"/>
    <col min="2" max="2" width="64" style="2" bestFit="1" customWidth="1"/>
    <col min="3" max="3" width="17.7109375" style="2" customWidth="1"/>
    <col min="4" max="4" width="15.5703125" style="2" bestFit="1" customWidth="1"/>
    <col min="5" max="5" width="16.42578125" style="2" customWidth="1"/>
    <col min="6" max="6" width="14.42578125" style="3" customWidth="1"/>
    <col min="7" max="7" width="19.5703125" style="4" customWidth="1"/>
    <col min="8" max="8" width="16.7109375" style="3" customWidth="1"/>
    <col min="9" max="9" width="20.5703125" style="3" customWidth="1"/>
    <col min="10" max="10" width="12.85546875" style="2" customWidth="1"/>
    <col min="11" max="11" width="34" style="2" customWidth="1"/>
    <col min="12" max="12" width="15.42578125" style="5" bestFit="1" customWidth="1"/>
    <col min="13" max="13" width="18.7109375" style="5" bestFit="1" customWidth="1"/>
    <col min="14" max="14" width="19.7109375" style="2" customWidth="1"/>
    <col min="15" max="16384" width="9.140625" style="6"/>
  </cols>
  <sheetData>
    <row r="1" spans="1:14" x14ac:dyDescent="0.25">
      <c r="A1" s="1" t="s">
        <v>0</v>
      </c>
      <c r="C1" s="1"/>
    </row>
    <row r="2" spans="1:14" x14ac:dyDescent="0.25">
      <c r="A2" s="1" t="s">
        <v>1</v>
      </c>
      <c r="C2" s="7">
        <v>44375</v>
      </c>
      <c r="F2" s="8"/>
      <c r="I2" s="8"/>
    </row>
    <row r="3" spans="1:14" x14ac:dyDescent="0.25">
      <c r="A3" s="1"/>
      <c r="C3" s="1"/>
      <c r="F3" s="8"/>
    </row>
    <row r="5" spans="1:14" x14ac:dyDescent="0.25">
      <c r="A5" s="9" t="s">
        <v>2</v>
      </c>
    </row>
    <row r="6" spans="1:14" ht="47.25" x14ac:dyDescent="0.2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1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2" t="s">
        <v>14</v>
      </c>
      <c r="M6" s="12" t="s">
        <v>15</v>
      </c>
      <c r="N6" s="10" t="s">
        <v>16</v>
      </c>
    </row>
    <row r="7" spans="1:14" s="24" customFormat="1" ht="15.75" hidden="1" customHeight="1" x14ac:dyDescent="0.25">
      <c r="A7" s="13">
        <v>1</v>
      </c>
      <c r="B7" s="14" t="s">
        <v>17</v>
      </c>
      <c r="C7" s="15">
        <f>$C$2</f>
        <v>44375</v>
      </c>
      <c r="D7" s="16">
        <v>42446</v>
      </c>
      <c r="E7" s="16">
        <v>46098</v>
      </c>
      <c r="F7" s="17">
        <v>90.346136978840605</v>
      </c>
      <c r="G7" s="18">
        <v>-1.5E-3</v>
      </c>
      <c r="H7" s="19" t="s">
        <v>18</v>
      </c>
      <c r="I7" s="17">
        <v>90.893496104903164</v>
      </c>
      <c r="J7" s="20">
        <f>ROUND(N7/K7,4)</f>
        <v>8.0000000000000002E-3</v>
      </c>
      <c r="K7" s="21">
        <v>35983606.870399997</v>
      </c>
      <c r="L7" s="22">
        <v>10480</v>
      </c>
      <c r="M7" s="22">
        <v>4991</v>
      </c>
      <c r="N7" s="23">
        <f>L7*M7*(I7-F7)%</f>
        <v>286299.91292907903</v>
      </c>
    </row>
    <row r="8" spans="1:14" s="24" customFormat="1" ht="15.75" hidden="1" customHeight="1" x14ac:dyDescent="0.25">
      <c r="A8" s="13">
        <v>1</v>
      </c>
      <c r="B8" s="14" t="s">
        <v>19</v>
      </c>
      <c r="C8" s="15">
        <f>$C$2</f>
        <v>44375</v>
      </c>
      <c r="D8" s="16">
        <v>43165</v>
      </c>
      <c r="E8" s="16">
        <v>44991</v>
      </c>
      <c r="F8" s="17">
        <v>99.449399999999997</v>
      </c>
      <c r="G8" s="25">
        <v>7.4999999999999997E-3</v>
      </c>
      <c r="H8" s="19" t="s">
        <v>20</v>
      </c>
      <c r="I8" s="17">
        <v>98.596900000000005</v>
      </c>
      <c r="J8" s="20">
        <f>ROUND(N8/K8,4)</f>
        <v>-1.6899999999999998E-2</v>
      </c>
      <c r="K8" s="88">
        <v>36323139.914499998</v>
      </c>
      <c r="L8" s="22">
        <v>18000</v>
      </c>
      <c r="M8" s="22">
        <v>4000</v>
      </c>
      <c r="N8" s="23">
        <f>L8*M8*(I8-F8)%</f>
        <v>-613799.99999999418</v>
      </c>
    </row>
    <row r="9" spans="1:14" s="24" customFormat="1" ht="15.75" customHeight="1" x14ac:dyDescent="0.25">
      <c r="A9" s="13">
        <v>1</v>
      </c>
      <c r="B9" s="14" t="s">
        <v>21</v>
      </c>
      <c r="C9" s="15">
        <f>$C$2</f>
        <v>44375</v>
      </c>
      <c r="D9" s="16">
        <v>42934</v>
      </c>
      <c r="E9" s="16">
        <v>44760</v>
      </c>
      <c r="F9" s="17">
        <v>100.38442126275714</v>
      </c>
      <c r="G9" s="25">
        <v>1.4999999999999999E-2</v>
      </c>
      <c r="H9" s="19" t="s">
        <v>20</v>
      </c>
      <c r="I9" s="17">
        <v>98.625939503820703</v>
      </c>
      <c r="J9" s="20">
        <f>ROUND(N9/K9,4)</f>
        <v>-1.3299999999999999E-2</v>
      </c>
      <c r="K9" s="88">
        <v>31457458.8708</v>
      </c>
      <c r="L9" s="22">
        <v>10000</v>
      </c>
      <c r="M9" s="22">
        <v>2375</v>
      </c>
      <c r="N9" s="23">
        <f>L9*M9*(I9-F9)%</f>
        <v>-417639.41774740466</v>
      </c>
    </row>
    <row r="10" spans="1:14" s="24" customFormat="1" ht="15.75" hidden="1" customHeight="1" x14ac:dyDescent="0.25">
      <c r="A10" s="13">
        <v>2</v>
      </c>
      <c r="B10" s="14" t="s">
        <v>22</v>
      </c>
      <c r="C10" s="15">
        <f>$C$2</f>
        <v>44375</v>
      </c>
      <c r="D10" s="16">
        <v>42768</v>
      </c>
      <c r="E10" s="16">
        <v>44959</v>
      </c>
      <c r="F10" s="20">
        <v>87.410891850704047</v>
      </c>
      <c r="G10" s="25">
        <v>1.4999999999999999E-2</v>
      </c>
      <c r="H10" s="19" t="s">
        <v>20</v>
      </c>
      <c r="I10" s="20">
        <v>86.017545259445228</v>
      </c>
      <c r="J10" s="20">
        <f>ROUND(N10/K10,4)</f>
        <v>-8.6E-3</v>
      </c>
      <c r="K10" s="21">
        <v>37238864.110200003</v>
      </c>
      <c r="L10" s="22">
        <v>500</v>
      </c>
      <c r="M10" s="22">
        <v>45832.66</v>
      </c>
      <c r="N10" s="23">
        <f>L10*M10*(I10-F10)%</f>
        <v>-319303.90289662214</v>
      </c>
    </row>
    <row r="11" spans="1:14" s="24" customFormat="1" ht="15.75" customHeight="1" x14ac:dyDescent="0.25">
      <c r="A11" s="13">
        <v>2</v>
      </c>
      <c r="B11" s="14" t="s">
        <v>23</v>
      </c>
      <c r="C11" s="15">
        <f>$C$2</f>
        <v>44375</v>
      </c>
      <c r="D11" s="16">
        <v>43907</v>
      </c>
      <c r="E11" s="16">
        <v>47559</v>
      </c>
      <c r="F11" s="17">
        <v>100.447426177964</v>
      </c>
      <c r="G11" s="25">
        <v>2.5000000000000001E-3</v>
      </c>
      <c r="H11" s="19" t="s">
        <v>20</v>
      </c>
      <c r="I11" s="17">
        <v>98.977854251464521</v>
      </c>
      <c r="J11" s="20">
        <f>ROUND(N11/K11,4)</f>
        <v>-2.3400000000000001E-2</v>
      </c>
      <c r="K11" s="21">
        <v>31457458.8708</v>
      </c>
      <c r="L11" s="22">
        <v>50</v>
      </c>
      <c r="M11" s="22">
        <v>1000000</v>
      </c>
      <c r="N11" s="23">
        <f>L11*M11*(I11-F11)%</f>
        <v>-734785.9632497417</v>
      </c>
    </row>
    <row r="12" spans="1:14" s="24" customFormat="1" ht="15.75" hidden="1" customHeight="1" x14ac:dyDescent="0.25">
      <c r="A12" s="13">
        <v>5</v>
      </c>
      <c r="B12" s="14" t="s">
        <v>24</v>
      </c>
      <c r="C12" s="15">
        <f>$C$2</f>
        <v>44375</v>
      </c>
      <c r="D12" s="16">
        <v>43160</v>
      </c>
      <c r="E12" s="16">
        <v>44986</v>
      </c>
      <c r="F12" s="17">
        <v>99.986662182950553</v>
      </c>
      <c r="G12" s="25">
        <v>1E-3</v>
      </c>
      <c r="H12" s="19" t="s">
        <v>20</v>
      </c>
      <c r="I12" s="17">
        <v>99.783800535158235</v>
      </c>
      <c r="J12" s="20">
        <f>ROUND(N12/K12,4)</f>
        <v>-5.4000000000000003E-3</v>
      </c>
      <c r="K12" s="21">
        <v>37716058.631999999</v>
      </c>
      <c r="L12" s="22">
        <v>1000</v>
      </c>
      <c r="M12" s="22">
        <v>100000</v>
      </c>
      <c r="N12" s="23">
        <f>L12*M12*(I12-F12)%</f>
        <v>-202861.64779231799</v>
      </c>
    </row>
    <row r="13" spans="1:14" s="24" customFormat="1" ht="15.75" hidden="1" customHeight="1" x14ac:dyDescent="0.25">
      <c r="A13" s="13">
        <v>3</v>
      </c>
      <c r="B13" s="14" t="s">
        <v>25</v>
      </c>
      <c r="C13" s="15">
        <f>$C$2</f>
        <v>44375</v>
      </c>
      <c r="D13" s="16">
        <v>42727</v>
      </c>
      <c r="E13" s="16">
        <v>46379</v>
      </c>
      <c r="F13" s="17">
        <v>100</v>
      </c>
      <c r="G13" s="25">
        <v>7.4999999999999997E-3</v>
      </c>
      <c r="H13" s="19" t="s">
        <v>20</v>
      </c>
      <c r="I13" s="17">
        <v>96.942099999999996</v>
      </c>
      <c r="J13" s="20">
        <f>ROUND(N13/K13,4)</f>
        <v>-0.1009</v>
      </c>
      <c r="K13" s="88">
        <v>36323139.914499998</v>
      </c>
      <c r="L13" s="22">
        <v>1200</v>
      </c>
      <c r="M13" s="22">
        <v>99840</v>
      </c>
      <c r="N13" s="23">
        <f>L13*M13*(I13-F13)%</f>
        <v>-3663608.8320000046</v>
      </c>
    </row>
    <row r="14" spans="1:14" s="24" customFormat="1" ht="15.75" hidden="1" customHeight="1" x14ac:dyDescent="0.25">
      <c r="A14" s="27">
        <v>2</v>
      </c>
      <c r="B14" s="28" t="s">
        <v>26</v>
      </c>
      <c r="C14" s="29">
        <f>$C$2</f>
        <v>44375</v>
      </c>
      <c r="D14" s="30">
        <v>42419</v>
      </c>
      <c r="E14" s="30">
        <v>46072</v>
      </c>
      <c r="F14" s="31">
        <v>96.321689848909429</v>
      </c>
      <c r="G14" s="32">
        <v>-1.5E-3</v>
      </c>
      <c r="H14" s="33" t="s">
        <v>18</v>
      </c>
      <c r="I14" s="31">
        <v>96.911010470544085</v>
      </c>
      <c r="J14" s="34">
        <f>ROUND(N14/K14,4)</f>
        <v>6.8999999999999999E-3</v>
      </c>
      <c r="K14" s="83">
        <v>35983606.870399997</v>
      </c>
      <c r="L14" s="35">
        <v>425</v>
      </c>
      <c r="M14" s="35">
        <v>99820</v>
      </c>
      <c r="N14" s="36">
        <f>L14*M14*(I14-F14)%</f>
        <v>250010.43391917812</v>
      </c>
    </row>
    <row r="15" spans="1:14" x14ac:dyDescent="0.25">
      <c r="A15" s="6"/>
      <c r="B15" s="6"/>
      <c r="C15" s="6"/>
      <c r="D15" s="6"/>
      <c r="E15" s="6"/>
      <c r="F15" s="37"/>
      <c r="G15" s="38"/>
      <c r="H15" s="37"/>
      <c r="I15" s="39"/>
      <c r="J15" s="6"/>
      <c r="K15" s="6"/>
      <c r="L15" s="40"/>
      <c r="M15" s="40"/>
      <c r="N15" s="6"/>
    </row>
    <row r="16" spans="1:14" hidden="1" x14ac:dyDescent="0.25">
      <c r="A16" s="41" t="s">
        <v>27</v>
      </c>
      <c r="B16" s="6"/>
      <c r="C16" s="6"/>
      <c r="D16" s="6"/>
      <c r="E16" s="6"/>
      <c r="F16" s="37"/>
      <c r="G16" s="38"/>
      <c r="H16" s="37"/>
      <c r="I16" s="37"/>
      <c r="J16" s="6"/>
      <c r="K16" s="6"/>
      <c r="L16" s="40"/>
      <c r="M16" s="40"/>
      <c r="N16" s="6"/>
    </row>
    <row r="17" spans="1:14" ht="47.25" hidden="1" x14ac:dyDescent="0.25">
      <c r="A17" s="42" t="s">
        <v>3</v>
      </c>
      <c r="B17" s="42" t="s">
        <v>4</v>
      </c>
      <c r="C17" s="42" t="s">
        <v>5</v>
      </c>
      <c r="D17" s="42" t="s">
        <v>6</v>
      </c>
      <c r="E17" s="42" t="s">
        <v>7</v>
      </c>
      <c r="F17" s="42" t="s">
        <v>8</v>
      </c>
      <c r="G17" s="43" t="s">
        <v>9</v>
      </c>
      <c r="H17" s="42" t="s">
        <v>10</v>
      </c>
      <c r="I17" s="42" t="s">
        <v>11</v>
      </c>
      <c r="J17" s="42" t="s">
        <v>12</v>
      </c>
      <c r="K17" s="42" t="s">
        <v>13</v>
      </c>
      <c r="L17" s="44" t="s">
        <v>14</v>
      </c>
      <c r="M17" s="44" t="s">
        <v>15</v>
      </c>
      <c r="N17" s="42" t="s">
        <v>16</v>
      </c>
    </row>
    <row r="18" spans="1:14" s="24" customFormat="1" hidden="1" x14ac:dyDescent="0.25">
      <c r="A18" s="45">
        <v>1</v>
      </c>
      <c r="B18" s="46" t="s">
        <v>28</v>
      </c>
      <c r="C18" s="47">
        <f>$C$2</f>
        <v>44375</v>
      </c>
      <c r="D18" s="48">
        <v>41325</v>
      </c>
      <c r="E18" s="48">
        <v>44247</v>
      </c>
      <c r="F18" s="49" t="e">
        <f>#REF!</f>
        <v>#REF!</v>
      </c>
      <c r="G18" s="50" t="e">
        <f>#REF!</f>
        <v>#REF!</v>
      </c>
      <c r="H18" s="51" t="e">
        <f>#REF!</f>
        <v>#REF!</v>
      </c>
      <c r="I18" s="49" t="e">
        <f>#REF!</f>
        <v>#REF!</v>
      </c>
      <c r="J18" s="52" t="e">
        <f>ROUND(N18/K18,4)</f>
        <v>#REF!</v>
      </c>
      <c r="K18" s="53">
        <v>18460455.1613</v>
      </c>
      <c r="L18" s="54">
        <v>2000</v>
      </c>
      <c r="M18" s="54" t="e">
        <f>#REF!</f>
        <v>#REF!</v>
      </c>
      <c r="N18" s="55" t="e">
        <f>L18*M18*(I18-F18)%</f>
        <v>#REF!</v>
      </c>
    </row>
    <row r="19" spans="1:14" s="24" customFormat="1" hidden="1" x14ac:dyDescent="0.25">
      <c r="A19" s="45">
        <v>1</v>
      </c>
      <c r="B19" s="46" t="s">
        <v>17</v>
      </c>
      <c r="C19" s="47">
        <f>$C$2</f>
        <v>44375</v>
      </c>
      <c r="D19" s="48">
        <v>42446</v>
      </c>
      <c r="E19" s="48">
        <v>46098</v>
      </c>
      <c r="F19" s="49">
        <f>F7</f>
        <v>90.346136978840605</v>
      </c>
      <c r="G19" s="50">
        <f>G7</f>
        <v>-1.5E-3</v>
      </c>
      <c r="H19" s="51" t="s">
        <v>20</v>
      </c>
      <c r="I19" s="49">
        <f>I7</f>
        <v>90.893496104903164</v>
      </c>
      <c r="J19" s="52">
        <f>ROUND(N19/K19,4)</f>
        <v>7.8E-2</v>
      </c>
      <c r="K19" s="53">
        <v>18397476.333299998</v>
      </c>
      <c r="L19" s="54">
        <v>52500</v>
      </c>
      <c r="M19" s="54">
        <f>M7</f>
        <v>4991</v>
      </c>
      <c r="N19" s="55">
        <f>L19*M19*(I19-F19)%</f>
        <v>1434231.4340435734</v>
      </c>
    </row>
    <row r="20" spans="1:14" s="24" customFormat="1" hidden="1" x14ac:dyDescent="0.25">
      <c r="A20" s="45">
        <v>1</v>
      </c>
      <c r="B20" s="46" t="s">
        <v>19</v>
      </c>
      <c r="C20" s="47">
        <f>$C$2</f>
        <v>44375</v>
      </c>
      <c r="D20" s="48">
        <v>43165</v>
      </c>
      <c r="E20" s="48">
        <v>44991</v>
      </c>
      <c r="F20" s="49">
        <v>99.221635880026099</v>
      </c>
      <c r="G20" s="50">
        <v>1.5E-3</v>
      </c>
      <c r="H20" s="51" t="s">
        <v>20</v>
      </c>
      <c r="I20" s="49">
        <v>98.98288101887978</v>
      </c>
      <c r="J20" s="52">
        <f>ROUND(N20/K20,4)</f>
        <v>-4.1999999999999997E-3</v>
      </c>
      <c r="K20" s="53">
        <v>40154909.262500003</v>
      </c>
      <c r="L20" s="54">
        <v>14000</v>
      </c>
      <c r="M20" s="54">
        <v>5000</v>
      </c>
      <c r="N20" s="55">
        <f>L20*M20*(I20-F20)%</f>
        <v>-167128.4028024232</v>
      </c>
    </row>
    <row r="21" spans="1:14" s="24" customFormat="1" hidden="1" x14ac:dyDescent="0.25">
      <c r="A21" s="45">
        <v>1</v>
      </c>
      <c r="B21" s="46" t="s">
        <v>21</v>
      </c>
      <c r="C21" s="47">
        <f>$C$2</f>
        <v>44375</v>
      </c>
      <c r="D21" s="48">
        <v>42934</v>
      </c>
      <c r="E21" s="48">
        <v>44760</v>
      </c>
      <c r="F21" s="49">
        <f>F9</f>
        <v>100.38442126275714</v>
      </c>
      <c r="G21" s="50">
        <f>G9</f>
        <v>1.4999999999999999E-2</v>
      </c>
      <c r="H21" s="51" t="s">
        <v>20</v>
      </c>
      <c r="I21" s="49">
        <f>I9</f>
        <v>98.625939503820703</v>
      </c>
      <c r="J21" s="52">
        <f>ROUND(N21/K21,4)</f>
        <v>-2.3E-2</v>
      </c>
      <c r="K21" s="53">
        <v>18153171.964400001</v>
      </c>
      <c r="L21" s="54">
        <v>10000</v>
      </c>
      <c r="M21" s="54">
        <f>M9</f>
        <v>2375</v>
      </c>
      <c r="N21" s="55">
        <f>L21*M21*(I21-F21)%</f>
        <v>-417639.41774740466</v>
      </c>
    </row>
    <row r="22" spans="1:14" s="24" customFormat="1" ht="15.75" hidden="1" customHeight="1" x14ac:dyDescent="0.25">
      <c r="A22" s="45">
        <v>3</v>
      </c>
      <c r="B22" s="46" t="s">
        <v>29</v>
      </c>
      <c r="C22" s="47">
        <f>$C$2</f>
        <v>44375</v>
      </c>
      <c r="D22" s="48">
        <v>41912</v>
      </c>
      <c r="E22" s="48">
        <v>45565</v>
      </c>
      <c r="F22" s="49">
        <v>97.746300000000005</v>
      </c>
      <c r="G22" s="50">
        <v>1.5E-3</v>
      </c>
      <c r="H22" s="51" t="s">
        <v>20</v>
      </c>
      <c r="I22" s="49">
        <v>97.249151801255465</v>
      </c>
      <c r="J22" s="52">
        <f>ROUND(N22/K22,4)</f>
        <v>-2.5700000000000001E-2</v>
      </c>
      <c r="K22" s="53">
        <v>37716058.631999999</v>
      </c>
      <c r="L22" s="54">
        <v>39000</v>
      </c>
      <c r="M22" s="54">
        <v>4991</v>
      </c>
      <c r="N22" s="55">
        <f>L22*M22*(I22-F22)%</f>
        <v>-967693.99737425975</v>
      </c>
    </row>
    <row r="23" spans="1:14" s="24" customFormat="1" ht="15.75" customHeight="1" x14ac:dyDescent="0.25">
      <c r="A23" s="45"/>
      <c r="B23" s="46"/>
      <c r="C23" s="47"/>
      <c r="D23" s="48"/>
      <c r="E23" s="48"/>
      <c r="F23" s="49"/>
      <c r="G23" s="50"/>
      <c r="H23" s="51"/>
      <c r="I23" s="49"/>
      <c r="J23" s="52"/>
      <c r="K23" s="53"/>
      <c r="L23" s="54"/>
      <c r="M23" s="54"/>
      <c r="N23" s="55"/>
    </row>
    <row r="24" spans="1:14" s="24" customFormat="1" ht="15.75" customHeight="1" x14ac:dyDescent="0.25">
      <c r="A24" s="41" t="s">
        <v>30</v>
      </c>
      <c r="B24" s="46"/>
      <c r="C24" s="47"/>
      <c r="D24" s="48"/>
      <c r="E24" s="48"/>
      <c r="F24" s="49"/>
      <c r="G24" s="50"/>
      <c r="H24" s="51"/>
      <c r="I24" s="49"/>
      <c r="J24" s="52"/>
      <c r="K24" s="53"/>
      <c r="L24" s="54"/>
      <c r="M24" s="54"/>
      <c r="N24" s="55"/>
    </row>
    <row r="25" spans="1:14" ht="47.25" x14ac:dyDescent="0.25">
      <c r="A25" s="10" t="s">
        <v>3</v>
      </c>
      <c r="B25" s="10" t="s">
        <v>4</v>
      </c>
      <c r="C25" s="10" t="s">
        <v>5</v>
      </c>
      <c r="D25" s="10" t="s">
        <v>6</v>
      </c>
      <c r="E25" s="10" t="s">
        <v>7</v>
      </c>
      <c r="F25" s="10" t="s">
        <v>8</v>
      </c>
      <c r="G25" s="11" t="s">
        <v>9</v>
      </c>
      <c r="H25" s="10" t="s">
        <v>10</v>
      </c>
      <c r="I25" s="10" t="s">
        <v>11</v>
      </c>
      <c r="J25" s="10" t="s">
        <v>12</v>
      </c>
      <c r="K25" s="10" t="s">
        <v>13</v>
      </c>
      <c r="L25" s="12" t="s">
        <v>14</v>
      </c>
      <c r="M25" s="12" t="s">
        <v>15</v>
      </c>
      <c r="N25" s="10" t="s">
        <v>16</v>
      </c>
    </row>
    <row r="26" spans="1:14" s="24" customFormat="1" ht="15.75" hidden="1" customHeight="1" x14ac:dyDescent="0.25">
      <c r="A26" s="13">
        <v>1</v>
      </c>
      <c r="B26" s="14" t="s">
        <v>19</v>
      </c>
      <c r="C26" s="15">
        <f>$C$2</f>
        <v>44375</v>
      </c>
      <c r="D26" s="16">
        <v>43165</v>
      </c>
      <c r="E26" s="16">
        <v>44991</v>
      </c>
      <c r="F26" s="17">
        <v>99.449399999999997</v>
      </c>
      <c r="G26" s="25">
        <v>7.4999999999999997E-3</v>
      </c>
      <c r="H26" s="19" t="s">
        <v>20</v>
      </c>
      <c r="I26" s="17">
        <v>98.596900000000005</v>
      </c>
      <c r="J26" s="20">
        <f>ROUND(N26/K26,4)</f>
        <v>-4.1000000000000003E-3</v>
      </c>
      <c r="K26" s="88">
        <v>182383690.99950001</v>
      </c>
      <c r="L26" s="22">
        <v>22000</v>
      </c>
      <c r="M26" s="22">
        <v>4000</v>
      </c>
      <c r="N26" s="23">
        <f>L26*M26*(I26-F26)%</f>
        <v>-750199.9999999929</v>
      </c>
    </row>
    <row r="27" spans="1:14" s="24" customFormat="1" ht="15.75" customHeight="1" x14ac:dyDescent="0.25">
      <c r="A27" s="13">
        <v>1</v>
      </c>
      <c r="B27" s="14" t="s">
        <v>23</v>
      </c>
      <c r="C27" s="15">
        <f>$C$2</f>
        <v>44375</v>
      </c>
      <c r="D27" s="16">
        <v>43907</v>
      </c>
      <c r="E27" s="16">
        <v>47559</v>
      </c>
      <c r="F27" s="17">
        <f>F11</f>
        <v>100.447426177964</v>
      </c>
      <c r="G27" s="25">
        <f>G11</f>
        <v>2.5000000000000001E-3</v>
      </c>
      <c r="H27" s="19" t="str">
        <f>H11</f>
        <v>Markup</v>
      </c>
      <c r="I27" s="17">
        <f>I11</f>
        <v>98.977854251464521</v>
      </c>
      <c r="J27" s="20">
        <f>ROUND(N27/K27,4)</f>
        <v>-2.8999999999999998E-3</v>
      </c>
      <c r="K27" s="21">
        <v>152156002.99160001</v>
      </c>
      <c r="L27" s="22">
        <v>30</v>
      </c>
      <c r="M27" s="22">
        <f>M11</f>
        <v>1000000</v>
      </c>
      <c r="N27" s="23">
        <f>L27*M27*(I27-F27)%</f>
        <v>-440871.57794984506</v>
      </c>
    </row>
    <row r="28" spans="1:14" s="24" customFormat="1" ht="15.75" customHeight="1" x14ac:dyDescent="0.25">
      <c r="A28" s="45"/>
      <c r="B28" s="46"/>
      <c r="C28" s="47"/>
      <c r="D28" s="48"/>
      <c r="E28" s="48"/>
      <c r="F28" s="49"/>
      <c r="G28" s="50"/>
      <c r="H28" s="51"/>
      <c r="I28" s="49"/>
      <c r="J28" s="52"/>
      <c r="K28" s="53"/>
      <c r="L28" s="54"/>
      <c r="M28" s="54"/>
      <c r="N28" s="55"/>
    </row>
    <row r="29" spans="1:14" s="24" customFormat="1" ht="15.75" customHeight="1" x14ac:dyDescent="0.25">
      <c r="A29" s="9" t="s">
        <v>32</v>
      </c>
      <c r="B29" s="46"/>
      <c r="C29" s="47"/>
      <c r="D29" s="48"/>
      <c r="E29" s="48"/>
      <c r="F29" s="49"/>
      <c r="G29" s="50"/>
      <c r="H29" s="51"/>
      <c r="I29" s="49"/>
      <c r="J29" s="52"/>
      <c r="K29" s="53"/>
      <c r="L29" s="54"/>
      <c r="M29" s="54"/>
      <c r="N29" s="55"/>
    </row>
    <row r="30" spans="1:14" ht="47.25" x14ac:dyDescent="0.25">
      <c r="A30" s="10" t="s">
        <v>3</v>
      </c>
      <c r="B30" s="10" t="s">
        <v>4</v>
      </c>
      <c r="C30" s="10" t="s">
        <v>5</v>
      </c>
      <c r="D30" s="10" t="s">
        <v>6</v>
      </c>
      <c r="E30" s="10" t="s">
        <v>7</v>
      </c>
      <c r="F30" s="10" t="s">
        <v>8</v>
      </c>
      <c r="G30" s="11" t="s">
        <v>9</v>
      </c>
      <c r="H30" s="10" t="s">
        <v>10</v>
      </c>
      <c r="I30" s="10" t="s">
        <v>11</v>
      </c>
      <c r="J30" s="10" t="s">
        <v>12</v>
      </c>
      <c r="K30" s="10" t="s">
        <v>13</v>
      </c>
      <c r="L30" s="12" t="s">
        <v>14</v>
      </c>
      <c r="M30" s="12" t="s">
        <v>15</v>
      </c>
      <c r="N30" s="10" t="s">
        <v>16</v>
      </c>
    </row>
    <row r="31" spans="1:14" s="24" customFormat="1" x14ac:dyDescent="0.25">
      <c r="A31" s="13">
        <v>1</v>
      </c>
      <c r="B31" s="14" t="s">
        <v>33</v>
      </c>
      <c r="C31" s="15">
        <f>$C$2</f>
        <v>44375</v>
      </c>
      <c r="D31" s="16">
        <v>43069</v>
      </c>
      <c r="E31" s="16">
        <v>45260</v>
      </c>
      <c r="F31" s="17">
        <v>100.9637863938339</v>
      </c>
      <c r="G31" s="25">
        <v>1.4999999999999999E-2</v>
      </c>
      <c r="H31" s="17" t="s">
        <v>20</v>
      </c>
      <c r="I31" s="17">
        <v>99.171288187300618</v>
      </c>
      <c r="J31" s="20">
        <f>ROUND(N31/K31,4)</f>
        <v>-2.8000000000000001E-2</v>
      </c>
      <c r="K31" s="88">
        <v>59411885.575999998</v>
      </c>
      <c r="L31" s="22">
        <v>1853</v>
      </c>
      <c r="M31" s="22">
        <v>50000</v>
      </c>
      <c r="N31" s="23">
        <f>L31*M31*(I31-F31)%</f>
        <v>-1660749.5883530853</v>
      </c>
    </row>
    <row r="32" spans="1:14" s="24" customFormat="1" hidden="1" x14ac:dyDescent="0.25">
      <c r="A32" s="13">
        <v>2</v>
      </c>
      <c r="B32" s="14" t="s">
        <v>31</v>
      </c>
      <c r="C32" s="15">
        <f>$C$2</f>
        <v>44375</v>
      </c>
      <c r="D32" s="16">
        <v>43054</v>
      </c>
      <c r="E32" s="16">
        <v>44515</v>
      </c>
      <c r="F32" s="17">
        <v>101.4846</v>
      </c>
      <c r="G32" s="18">
        <v>1.4999999999999999E-2</v>
      </c>
      <c r="H32" s="17" t="s">
        <v>20</v>
      </c>
      <c r="I32" s="17">
        <v>100.631</v>
      </c>
      <c r="J32" s="20">
        <f>ROUND(N32/K32,4)</f>
        <v>-2.7E-2</v>
      </c>
      <c r="K32" s="21">
        <v>60963309.732500002</v>
      </c>
      <c r="L32" s="22">
        <v>3450</v>
      </c>
      <c r="M32" s="22">
        <v>55872.76</v>
      </c>
      <c r="N32" s="23">
        <f>L32*M32*(I32-F32)%</f>
        <v>-1645408.0837920003</v>
      </c>
    </row>
    <row r="33" spans="1:14" s="24" customFormat="1" ht="21" hidden="1" customHeight="1" x14ac:dyDescent="0.25">
      <c r="A33" s="13">
        <v>1</v>
      </c>
      <c r="B33" s="14" t="s">
        <v>22</v>
      </c>
      <c r="C33" s="15">
        <f>$C$2</f>
        <v>44375</v>
      </c>
      <c r="D33" s="16">
        <v>42768</v>
      </c>
      <c r="E33" s="16">
        <v>44959</v>
      </c>
      <c r="F33" s="20">
        <f>F10</f>
        <v>87.410891850704047</v>
      </c>
      <c r="G33" s="57">
        <f>G10</f>
        <v>1.4999999999999999E-2</v>
      </c>
      <c r="H33" s="17" t="str">
        <f>H10</f>
        <v>Markup</v>
      </c>
      <c r="I33" s="20">
        <f>I10</f>
        <v>86.017545259445228</v>
      </c>
      <c r="J33" s="20">
        <f>ROUND(N33/K33,4)</f>
        <v>-9.4999999999999998E-3</v>
      </c>
      <c r="K33" s="21">
        <v>67035065.775899999</v>
      </c>
      <c r="L33" s="22">
        <v>1000</v>
      </c>
      <c r="M33" s="22">
        <f>M10</f>
        <v>45832.66</v>
      </c>
      <c r="N33" s="58">
        <f>L33*M33*(I33-F33)%</f>
        <v>-638607.80579324428</v>
      </c>
    </row>
    <row r="34" spans="1:14" s="24" customFormat="1" ht="21" hidden="1" customHeight="1" x14ac:dyDescent="0.25">
      <c r="A34" s="13">
        <v>2</v>
      </c>
      <c r="B34" s="14" t="s">
        <v>34</v>
      </c>
      <c r="C34" s="15">
        <f>C33</f>
        <v>44375</v>
      </c>
      <c r="D34" s="16">
        <v>43839</v>
      </c>
      <c r="E34" s="16">
        <v>47492</v>
      </c>
      <c r="F34" s="20">
        <v>99.595304073382522</v>
      </c>
      <c r="G34" s="57">
        <v>-1.5E-3</v>
      </c>
      <c r="H34" s="19" t="s">
        <v>18</v>
      </c>
      <c r="I34" s="20">
        <v>100.59486125493441</v>
      </c>
      <c r="J34" s="20">
        <f>ROUND(N34/K34,4)</f>
        <v>5.2900000000000003E-2</v>
      </c>
      <c r="K34" s="21">
        <v>67035065.775899999</v>
      </c>
      <c r="L34" s="22">
        <v>355</v>
      </c>
      <c r="M34" s="22">
        <v>1000000</v>
      </c>
      <c r="N34" s="58">
        <f>L34*M34*(I34-F34)%</f>
        <v>3548427.9945092197</v>
      </c>
    </row>
    <row r="35" spans="1:14" s="24" customFormat="1" x14ac:dyDescent="0.25">
      <c r="A35" s="45"/>
      <c r="B35" s="46"/>
      <c r="C35" s="47"/>
      <c r="D35" s="48"/>
      <c r="E35" s="48"/>
      <c r="F35" s="49"/>
      <c r="G35" s="50"/>
      <c r="H35" s="51"/>
      <c r="I35" s="49"/>
      <c r="J35" s="52"/>
      <c r="K35" s="84"/>
      <c r="L35" s="54"/>
      <c r="M35" s="54"/>
      <c r="N35" s="55"/>
    </row>
    <row r="36" spans="1:14" x14ac:dyDescent="0.25">
      <c r="A36" s="9" t="s">
        <v>35</v>
      </c>
    </row>
    <row r="37" spans="1:14" ht="47.25" x14ac:dyDescent="0.25">
      <c r="A37" s="59" t="s">
        <v>3</v>
      </c>
      <c r="B37" s="59" t="s">
        <v>4</v>
      </c>
      <c r="C37" s="59" t="s">
        <v>5</v>
      </c>
      <c r="D37" s="59" t="s">
        <v>6</v>
      </c>
      <c r="E37" s="59" t="s">
        <v>7</v>
      </c>
      <c r="F37" s="59" t="s">
        <v>8</v>
      </c>
      <c r="G37" s="60" t="s">
        <v>9</v>
      </c>
      <c r="H37" s="59" t="s">
        <v>10</v>
      </c>
      <c r="I37" s="59" t="s">
        <v>11</v>
      </c>
      <c r="J37" s="59" t="s">
        <v>12</v>
      </c>
      <c r="K37" s="59" t="s">
        <v>13</v>
      </c>
      <c r="L37" s="61" t="s">
        <v>14</v>
      </c>
      <c r="M37" s="61" t="s">
        <v>15</v>
      </c>
      <c r="N37" s="62" t="s">
        <v>16</v>
      </c>
    </row>
    <row r="38" spans="1:14" s="24" customFormat="1" ht="15.75" hidden="1" customHeight="1" x14ac:dyDescent="0.25">
      <c r="A38" s="13">
        <v>1</v>
      </c>
      <c r="B38" s="14" t="s">
        <v>17</v>
      </c>
      <c r="C38" s="15">
        <f>$C$2</f>
        <v>44375</v>
      </c>
      <c r="D38" s="16">
        <v>42446</v>
      </c>
      <c r="E38" s="16">
        <v>46098</v>
      </c>
      <c r="F38" s="17">
        <f>F7</f>
        <v>90.346136978840605</v>
      </c>
      <c r="G38" s="18">
        <f>G7</f>
        <v>-1.5E-3</v>
      </c>
      <c r="H38" s="19" t="str">
        <f>H7</f>
        <v>Markdown</v>
      </c>
      <c r="I38" s="17">
        <f>I7</f>
        <v>90.893496104903164</v>
      </c>
      <c r="J38" s="20">
        <f>ROUND(N38/K38,4)</f>
        <v>1.06E-2</v>
      </c>
      <c r="K38" s="85">
        <v>12900609.9385</v>
      </c>
      <c r="L38" s="22">
        <v>5000</v>
      </c>
      <c r="M38" s="22">
        <f>M7</f>
        <v>4991</v>
      </c>
      <c r="N38" s="58">
        <f>L38*M38*(I38-F38)%</f>
        <v>136593.46990891176</v>
      </c>
    </row>
    <row r="39" spans="1:14" s="24" customFormat="1" ht="15.75" hidden="1" customHeight="1" x14ac:dyDescent="0.25">
      <c r="A39" s="63">
        <v>2</v>
      </c>
      <c r="B39" s="64" t="s">
        <v>28</v>
      </c>
      <c r="C39" s="65">
        <f>$C$2</f>
        <v>44375</v>
      </c>
      <c r="D39" s="66">
        <v>41325</v>
      </c>
      <c r="E39" s="66">
        <v>44247</v>
      </c>
      <c r="F39" s="67" t="e">
        <f>#REF!</f>
        <v>#REF!</v>
      </c>
      <c r="G39" s="68" t="e">
        <f>#REF!</f>
        <v>#REF!</v>
      </c>
      <c r="H39" s="67" t="e">
        <f>#REF!</f>
        <v>#REF!</v>
      </c>
      <c r="I39" s="67" t="e">
        <f>#REF!</f>
        <v>#REF!</v>
      </c>
      <c r="J39" s="69" t="e">
        <f>ROUND(N39/K39,4)</f>
        <v>#REF!</v>
      </c>
      <c r="K39" s="86">
        <v>14050427.3233</v>
      </c>
      <c r="L39" s="70">
        <v>6581</v>
      </c>
      <c r="M39" s="70" t="e">
        <f>#REF!</f>
        <v>#REF!</v>
      </c>
      <c r="N39" s="71" t="e">
        <f>L39*M39*(I39-F39)%</f>
        <v>#REF!</v>
      </c>
    </row>
    <row r="40" spans="1:14" s="24" customFormat="1" ht="15.75" customHeight="1" x14ac:dyDescent="0.25">
      <c r="A40" s="13">
        <v>1</v>
      </c>
      <c r="B40" s="14" t="s">
        <v>23</v>
      </c>
      <c r="C40" s="15">
        <f>$C$2</f>
        <v>44375</v>
      </c>
      <c r="D40" s="16">
        <f>D11</f>
        <v>43907</v>
      </c>
      <c r="E40" s="16">
        <f>E11</f>
        <v>47559</v>
      </c>
      <c r="F40" s="17">
        <f>F11</f>
        <v>100.447426177964</v>
      </c>
      <c r="G40" s="72">
        <f>G11</f>
        <v>2.5000000000000001E-3</v>
      </c>
      <c r="H40" s="16" t="str">
        <f>H11</f>
        <v>Markup</v>
      </c>
      <c r="I40" s="17">
        <f>I11</f>
        <v>98.977854251464521</v>
      </c>
      <c r="J40" s="20">
        <f>ROUND(N40/K40,4)</f>
        <v>-2.7699999999999999E-2</v>
      </c>
      <c r="K40" s="85">
        <v>10618719.1886</v>
      </c>
      <c r="L40" s="22">
        <v>20</v>
      </c>
      <c r="M40" s="22">
        <f>M11</f>
        <v>1000000</v>
      </c>
      <c r="N40" s="58">
        <f>L40*M40*(I40-F40)%</f>
        <v>-293914.3852998967</v>
      </c>
    </row>
    <row r="41" spans="1:14" s="24" customFormat="1" x14ac:dyDescent="0.25">
      <c r="A41" s="13">
        <v>2</v>
      </c>
      <c r="B41" s="14" t="s">
        <v>21</v>
      </c>
      <c r="C41" s="15">
        <f>$C$2</f>
        <v>44375</v>
      </c>
      <c r="D41" s="16">
        <v>42934</v>
      </c>
      <c r="E41" s="16">
        <v>44760</v>
      </c>
      <c r="F41" s="17">
        <f>F9</f>
        <v>100.38442126275714</v>
      </c>
      <c r="G41" s="25">
        <f>G9</f>
        <v>1.4999999999999999E-2</v>
      </c>
      <c r="H41" s="19" t="str">
        <f>H9</f>
        <v>Markup</v>
      </c>
      <c r="I41" s="17">
        <f>I9</f>
        <v>98.625939503820703</v>
      </c>
      <c r="J41" s="20">
        <f>ROUND(N41/K41,4)</f>
        <v>-6.6900000000000001E-2</v>
      </c>
      <c r="K41" s="88">
        <v>10618719.1886</v>
      </c>
      <c r="L41" s="21">
        <v>17000</v>
      </c>
      <c r="M41" s="21">
        <f>M9</f>
        <v>2375</v>
      </c>
      <c r="N41" s="23">
        <f>L41*M41*(I41-F41)%</f>
        <v>-709987.01017058792</v>
      </c>
    </row>
    <row r="42" spans="1:14" s="24" customFormat="1" hidden="1" x14ac:dyDescent="0.25">
      <c r="A42" s="13">
        <v>2</v>
      </c>
      <c r="B42" s="14" t="s">
        <v>25</v>
      </c>
      <c r="C42" s="15">
        <f>$C$2</f>
        <v>44375</v>
      </c>
      <c r="D42" s="16">
        <v>42727</v>
      </c>
      <c r="E42" s="16">
        <v>46379</v>
      </c>
      <c r="F42" s="17">
        <v>100</v>
      </c>
      <c r="G42" s="25">
        <v>7.4999999999999997E-3</v>
      </c>
      <c r="H42" s="19" t="s">
        <v>20</v>
      </c>
      <c r="I42" s="17">
        <v>96.942099999999996</v>
      </c>
      <c r="J42" s="20">
        <f>ROUND(N42/K42,4)</f>
        <v>-0.1394</v>
      </c>
      <c r="K42" s="88">
        <v>12047074.527100001</v>
      </c>
      <c r="L42" s="21">
        <v>550</v>
      </c>
      <c r="M42" s="21">
        <f>M13</f>
        <v>99840</v>
      </c>
      <c r="N42" s="23">
        <f>L42*M42*(I42-F42)%</f>
        <v>-1679154.048000002</v>
      </c>
    </row>
    <row r="43" spans="1:14" s="24" customFormat="1" ht="15.75" hidden="1" customHeight="1" x14ac:dyDescent="0.25">
      <c r="A43" s="13">
        <v>2</v>
      </c>
      <c r="B43" s="14" t="s">
        <v>26</v>
      </c>
      <c r="C43" s="15">
        <f>$C$2</f>
        <v>44375</v>
      </c>
      <c r="D43" s="16">
        <v>42419</v>
      </c>
      <c r="E43" s="16">
        <v>46072</v>
      </c>
      <c r="F43" s="17">
        <f>F14</f>
        <v>96.321689848909429</v>
      </c>
      <c r="G43" s="18">
        <f>G14</f>
        <v>-1.5E-3</v>
      </c>
      <c r="H43" s="19" t="s">
        <v>18</v>
      </c>
      <c r="I43" s="17">
        <f>I14</f>
        <v>96.911010470544085</v>
      </c>
      <c r="J43" s="20">
        <f>ROUND(N43/K43,4)</f>
        <v>2.2800000000000001E-2</v>
      </c>
      <c r="K43" s="85">
        <v>12900609.9385</v>
      </c>
      <c r="L43" s="22">
        <v>500</v>
      </c>
      <c r="M43" s="22">
        <f>M14</f>
        <v>99820</v>
      </c>
      <c r="N43" s="58">
        <f>L43*M43*(I43-F43)%</f>
        <v>294129.92225785658</v>
      </c>
    </row>
    <row r="45" spans="1:14" x14ac:dyDescent="0.25">
      <c r="A45" s="9" t="s">
        <v>36</v>
      </c>
    </row>
    <row r="46" spans="1:14" ht="47.25" x14ac:dyDescent="0.25">
      <c r="A46" s="59" t="s">
        <v>3</v>
      </c>
      <c r="B46" s="59" t="s">
        <v>4</v>
      </c>
      <c r="C46" s="59" t="s">
        <v>5</v>
      </c>
      <c r="D46" s="59" t="s">
        <v>6</v>
      </c>
      <c r="E46" s="59" t="s">
        <v>7</v>
      </c>
      <c r="F46" s="59" t="s">
        <v>8</v>
      </c>
      <c r="G46" s="60" t="s">
        <v>9</v>
      </c>
      <c r="H46" s="59" t="s">
        <v>10</v>
      </c>
      <c r="I46" s="59" t="s">
        <v>11</v>
      </c>
      <c r="J46" s="59" t="s">
        <v>12</v>
      </c>
      <c r="K46" s="59" t="s">
        <v>13</v>
      </c>
      <c r="L46" s="61" t="s">
        <v>14</v>
      </c>
      <c r="M46" s="61" t="s">
        <v>15</v>
      </c>
      <c r="N46" s="10" t="s">
        <v>16</v>
      </c>
    </row>
    <row r="47" spans="1:14" ht="15.75" hidden="1" customHeight="1" x14ac:dyDescent="0.25">
      <c r="A47" s="13">
        <v>1</v>
      </c>
      <c r="B47" s="14" t="s">
        <v>28</v>
      </c>
      <c r="C47" s="15">
        <f>C38</f>
        <v>44375</v>
      </c>
      <c r="D47" s="15">
        <f>D39</f>
        <v>41325</v>
      </c>
      <c r="E47" s="15">
        <f>E39</f>
        <v>44247</v>
      </c>
      <c r="F47" s="73" t="e">
        <f>F39</f>
        <v>#REF!</v>
      </c>
      <c r="G47" s="18" t="e">
        <f>G39</f>
        <v>#REF!</v>
      </c>
      <c r="H47" s="25" t="e">
        <f>H39</f>
        <v>#REF!</v>
      </c>
      <c r="I47" s="73" t="e">
        <f>I39</f>
        <v>#REF!</v>
      </c>
      <c r="J47" s="20" t="e">
        <f>ROUND(N47/K47,4)</f>
        <v>#REF!</v>
      </c>
      <c r="K47" s="85">
        <v>1884883.0308000001</v>
      </c>
      <c r="L47" s="22">
        <v>3000</v>
      </c>
      <c r="M47" s="22" t="e">
        <f>M39</f>
        <v>#REF!</v>
      </c>
      <c r="N47" s="23" t="e">
        <f>L47*M47*(I47-F47)%</f>
        <v>#REF!</v>
      </c>
    </row>
    <row r="48" spans="1:14" s="24" customFormat="1" ht="15.75" hidden="1" customHeight="1" x14ac:dyDescent="0.25">
      <c r="A48" s="13">
        <v>1</v>
      </c>
      <c r="B48" s="14" t="s">
        <v>29</v>
      </c>
      <c r="C48" s="15">
        <f>$C$2</f>
        <v>44375</v>
      </c>
      <c r="D48" s="16">
        <v>41912</v>
      </c>
      <c r="E48" s="16">
        <v>45565</v>
      </c>
      <c r="F48" s="17">
        <f>F40</f>
        <v>100.447426177964</v>
      </c>
      <c r="G48" s="57">
        <f>G40</f>
        <v>2.5000000000000001E-3</v>
      </c>
      <c r="H48" s="17" t="str">
        <f>H40</f>
        <v>Markup</v>
      </c>
      <c r="I48" s="17">
        <f>I40</f>
        <v>98.977854251464521</v>
      </c>
      <c r="J48" s="20">
        <f>ROUND(N48/K48,4)</f>
        <v>-40.528599999999997</v>
      </c>
      <c r="K48" s="85">
        <v>1814095.6936999999</v>
      </c>
      <c r="L48" s="22">
        <v>5003</v>
      </c>
      <c r="M48" s="22">
        <f>M40</f>
        <v>1000000</v>
      </c>
      <c r="N48" s="23">
        <f>L48*M48*(I48-F48)%</f>
        <v>-73522683.482769161</v>
      </c>
    </row>
    <row r="49" spans="1:14" s="24" customFormat="1" ht="15.75" customHeight="1" x14ac:dyDescent="0.25">
      <c r="A49" s="13">
        <v>1</v>
      </c>
      <c r="B49" s="14" t="s">
        <v>33</v>
      </c>
      <c r="C49" s="15">
        <f>$C$2</f>
        <v>44375</v>
      </c>
      <c r="D49" s="16">
        <v>43069</v>
      </c>
      <c r="E49" s="16">
        <v>45260</v>
      </c>
      <c r="F49" s="17">
        <f>F31</f>
        <v>100.9637863938339</v>
      </c>
      <c r="G49" s="25">
        <f>G31</f>
        <v>1.4999999999999999E-2</v>
      </c>
      <c r="H49" s="74" t="str">
        <f>H31</f>
        <v>Markup</v>
      </c>
      <c r="I49" s="17">
        <f>I31</f>
        <v>99.171288187300618</v>
      </c>
      <c r="J49" s="20">
        <f>ROUND(N49/K49,4)</f>
        <v>-7.4800000000000005E-2</v>
      </c>
      <c r="K49" s="88">
        <v>1557835.1194</v>
      </c>
      <c r="L49" s="22">
        <v>130</v>
      </c>
      <c r="M49" s="22">
        <f>M31</f>
        <v>50000</v>
      </c>
      <c r="N49" s="23">
        <f>L49*M49*(I49-F49)%</f>
        <v>-116512.38342466329</v>
      </c>
    </row>
    <row r="50" spans="1:14" s="24" customFormat="1" ht="15.75" customHeight="1" x14ac:dyDescent="0.25">
      <c r="A50" s="13">
        <v>2</v>
      </c>
      <c r="B50" s="14" t="s">
        <v>21</v>
      </c>
      <c r="C50" s="15">
        <f>$C$2</f>
        <v>44375</v>
      </c>
      <c r="D50" s="16">
        <v>42934</v>
      </c>
      <c r="E50" s="16">
        <v>44760</v>
      </c>
      <c r="F50" s="17">
        <f>F9</f>
        <v>100.38442126275714</v>
      </c>
      <c r="G50" s="25">
        <f>G9</f>
        <v>1.4999999999999999E-2</v>
      </c>
      <c r="H50" s="19" t="str">
        <f>H9</f>
        <v>Markup</v>
      </c>
      <c r="I50" s="17">
        <f>I9</f>
        <v>98.625939503820703</v>
      </c>
      <c r="J50" s="20">
        <f>ROUND(N50/K50,4)</f>
        <v>-0.13400000000000001</v>
      </c>
      <c r="K50" s="88">
        <v>1557835.1194</v>
      </c>
      <c r="L50" s="21">
        <v>5000</v>
      </c>
      <c r="M50" s="21">
        <f>M41</f>
        <v>2375</v>
      </c>
      <c r="N50" s="23">
        <f>L50*M50*(I50-F50)%</f>
        <v>-208819.70887370233</v>
      </c>
    </row>
    <row r="51" spans="1:14" s="24" customFormat="1" ht="15.75" hidden="1" customHeight="1" x14ac:dyDescent="0.25">
      <c r="A51" s="13">
        <v>3</v>
      </c>
      <c r="B51" s="14" t="s">
        <v>25</v>
      </c>
      <c r="C51" s="15">
        <f>$C$2</f>
        <v>44375</v>
      </c>
      <c r="D51" s="16">
        <v>42727</v>
      </c>
      <c r="E51" s="16">
        <v>46379</v>
      </c>
      <c r="F51" s="17">
        <v>100</v>
      </c>
      <c r="G51" s="25">
        <v>7.4999999999999997E-3</v>
      </c>
      <c r="H51" s="19" t="s">
        <v>20</v>
      </c>
      <c r="I51" s="17">
        <v>96.942099999999996</v>
      </c>
      <c r="J51" s="20">
        <f>ROUND(N51/K51,4)</f>
        <v>-9.8500000000000004E-2</v>
      </c>
      <c r="K51" s="88">
        <v>1549274.1802999999</v>
      </c>
      <c r="L51" s="21">
        <v>50</v>
      </c>
      <c r="M51" s="21">
        <f>M42</f>
        <v>99840</v>
      </c>
      <c r="N51" s="23">
        <f>L51*M51*(I51-F51)%</f>
        <v>-152650.36800000019</v>
      </c>
    </row>
    <row r="52" spans="1:14" s="24" customFormat="1" hidden="1" x14ac:dyDescent="0.25">
      <c r="A52" s="13">
        <v>3</v>
      </c>
      <c r="B52" s="14" t="s">
        <v>37</v>
      </c>
      <c r="C52" s="15">
        <f>$C$2</f>
        <v>44375</v>
      </c>
      <c r="D52" s="16">
        <v>43055</v>
      </c>
      <c r="E52" s="16">
        <v>44881</v>
      </c>
      <c r="F52" s="17">
        <v>97.646500000000003</v>
      </c>
      <c r="G52" s="18">
        <f>G9</f>
        <v>1.4999999999999999E-2</v>
      </c>
      <c r="H52" s="18" t="str">
        <f>H9</f>
        <v>Markup</v>
      </c>
      <c r="I52" s="73">
        <f>I9</f>
        <v>98.625939503820703</v>
      </c>
      <c r="J52" s="20">
        <f>ROUND(N52/K52,4)</f>
        <v>8.9999999999999998E-4</v>
      </c>
      <c r="K52" s="21">
        <f>K48</f>
        <v>1814095.6936999999</v>
      </c>
      <c r="L52" s="22">
        <v>72</v>
      </c>
      <c r="M52" s="22">
        <f>M9</f>
        <v>2375</v>
      </c>
      <c r="N52" s="58">
        <f>L52*M52*(I52-F52)%</f>
        <v>1674.8415515333968</v>
      </c>
    </row>
    <row r="53" spans="1:14" s="24" customFormat="1" hidden="1" x14ac:dyDescent="0.25">
      <c r="A53" s="13">
        <v>2</v>
      </c>
      <c r="B53" s="14" t="s">
        <v>26</v>
      </c>
      <c r="C53" s="15">
        <f>$C$2</f>
        <v>44375</v>
      </c>
      <c r="D53" s="16">
        <v>42419</v>
      </c>
      <c r="E53" s="16">
        <v>46072</v>
      </c>
      <c r="F53" s="17">
        <f>F43</f>
        <v>96.321689848909429</v>
      </c>
      <c r="G53" s="18">
        <f>G43</f>
        <v>-1.5E-3</v>
      </c>
      <c r="H53" s="19" t="str">
        <f>H43</f>
        <v>Markdown</v>
      </c>
      <c r="I53" s="17">
        <f>I43</f>
        <v>96.911010470544085</v>
      </c>
      <c r="J53" s="20">
        <f>ROUND(N53/K53,4)</f>
        <v>4.8599999999999997E-2</v>
      </c>
      <c r="K53" s="85">
        <v>1814095.6936999999</v>
      </c>
      <c r="L53" s="22">
        <v>150</v>
      </c>
      <c r="M53" s="22">
        <f>M43</f>
        <v>99820</v>
      </c>
      <c r="N53" s="58">
        <f>L53*M53*(I53-F53)%</f>
        <v>88238.976677356986</v>
      </c>
    </row>
    <row r="54" spans="1:14" s="24" customFormat="1" ht="21" hidden="1" customHeight="1" x14ac:dyDescent="0.25">
      <c r="A54" s="13">
        <v>3</v>
      </c>
      <c r="B54" s="14" t="s">
        <v>34</v>
      </c>
      <c r="C54" s="15">
        <f>C53</f>
        <v>44375</v>
      </c>
      <c r="D54" s="16">
        <f>D34</f>
        <v>43839</v>
      </c>
      <c r="E54" s="16">
        <f>E34</f>
        <v>47492</v>
      </c>
      <c r="F54" s="17">
        <f>F34</f>
        <v>99.595304073382522</v>
      </c>
      <c r="G54" s="72">
        <f>G34</f>
        <v>-1.5E-3</v>
      </c>
      <c r="H54" s="17" t="str">
        <f>H34</f>
        <v>Markdown</v>
      </c>
      <c r="I54" s="20">
        <f>I34</f>
        <v>100.59486125493441</v>
      </c>
      <c r="J54" s="20">
        <f>ROUND(N54/K54,4)</f>
        <v>0.1928</v>
      </c>
      <c r="K54" s="21">
        <v>1814095.6936999999</v>
      </c>
      <c r="L54" s="22">
        <v>35</v>
      </c>
      <c r="M54" s="22">
        <f>M34</f>
        <v>1000000</v>
      </c>
      <c r="N54" s="58">
        <f>L54*M54*(I54-F54)%</f>
        <v>349845.01354316249</v>
      </c>
    </row>
    <row r="55" spans="1:14" s="24" customFormat="1" x14ac:dyDescent="0.25">
      <c r="A55" s="45"/>
      <c r="B55" s="46"/>
      <c r="C55" s="47"/>
      <c r="D55" s="48"/>
      <c r="E55" s="48"/>
      <c r="F55" s="49"/>
      <c r="G55" s="50"/>
      <c r="H55" s="51"/>
      <c r="I55" s="49"/>
      <c r="J55" s="52"/>
      <c r="K55" s="87"/>
      <c r="L55" s="54"/>
      <c r="M55" s="54"/>
      <c r="N55" s="55"/>
    </row>
    <row r="57" spans="1:14" x14ac:dyDescent="0.25">
      <c r="A57" s="9" t="s">
        <v>38</v>
      </c>
    </row>
    <row r="58" spans="1:14" ht="50.25" customHeight="1" x14ac:dyDescent="0.25">
      <c r="A58" s="59" t="s">
        <v>3</v>
      </c>
      <c r="B58" s="59" t="s">
        <v>4</v>
      </c>
      <c r="C58" s="59" t="s">
        <v>5</v>
      </c>
      <c r="D58" s="59" t="s">
        <v>6</v>
      </c>
      <c r="E58" s="59" t="s">
        <v>7</v>
      </c>
      <c r="F58" s="59" t="s">
        <v>8</v>
      </c>
      <c r="G58" s="60" t="s">
        <v>9</v>
      </c>
      <c r="H58" s="59" t="s">
        <v>10</v>
      </c>
      <c r="I58" s="59" t="s">
        <v>11</v>
      </c>
      <c r="J58" s="59" t="s">
        <v>12</v>
      </c>
      <c r="K58" s="59" t="s">
        <v>13</v>
      </c>
      <c r="L58" s="61" t="s">
        <v>14</v>
      </c>
      <c r="M58" s="61" t="s">
        <v>15</v>
      </c>
      <c r="N58" s="59" t="s">
        <v>16</v>
      </c>
    </row>
    <row r="59" spans="1:14" s="24" customFormat="1" ht="15.75" customHeight="1" x14ac:dyDescent="0.25">
      <c r="A59" s="13">
        <v>1</v>
      </c>
      <c r="B59" s="14" t="s">
        <v>33</v>
      </c>
      <c r="C59" s="15">
        <f>$C$2</f>
        <v>44375</v>
      </c>
      <c r="D59" s="16">
        <v>43069</v>
      </c>
      <c r="E59" s="16">
        <v>45260</v>
      </c>
      <c r="F59" s="17">
        <f>F31</f>
        <v>100.9637863938339</v>
      </c>
      <c r="G59" s="72">
        <f>G31</f>
        <v>1.4999999999999999E-2</v>
      </c>
      <c r="H59" s="17" t="str">
        <f>H31</f>
        <v>Markup</v>
      </c>
      <c r="I59" s="17">
        <f>I31</f>
        <v>99.171288187300618</v>
      </c>
      <c r="J59" s="20">
        <f>ROUND(N59/K59,4)</f>
        <v>-3.1199999999999999E-2</v>
      </c>
      <c r="K59" s="88">
        <v>1436043.5031000001</v>
      </c>
      <c r="L59" s="22">
        <v>50</v>
      </c>
      <c r="M59" s="22">
        <f>M49</f>
        <v>50000</v>
      </c>
      <c r="N59" s="23">
        <f>L59*M59*(I59-F59)%</f>
        <v>-44812.455163332037</v>
      </c>
    </row>
    <row r="60" spans="1:14" s="24" customFormat="1" hidden="1" x14ac:dyDescent="0.25">
      <c r="A60" s="13">
        <v>2</v>
      </c>
      <c r="B60" s="14" t="s">
        <v>31</v>
      </c>
      <c r="C60" s="15">
        <f>$C$2</f>
        <v>44375</v>
      </c>
      <c r="D60" s="16">
        <v>43054</v>
      </c>
      <c r="E60" s="16">
        <v>44515</v>
      </c>
      <c r="F60" s="17">
        <f>F32</f>
        <v>101.4846</v>
      </c>
      <c r="G60" s="57">
        <f>G32</f>
        <v>1.4999999999999999E-2</v>
      </c>
      <c r="H60" s="17" t="str">
        <f>H32</f>
        <v>Markup</v>
      </c>
      <c r="I60" s="17">
        <f>I32</f>
        <v>100.631</v>
      </c>
      <c r="J60" s="20">
        <f>ROUND(N60/K60,4)</f>
        <v>-1.84E-2</v>
      </c>
      <c r="K60" s="21">
        <v>1294618.5633</v>
      </c>
      <c r="L60" s="22">
        <v>50</v>
      </c>
      <c r="M60" s="22">
        <f>M32</f>
        <v>55872.76</v>
      </c>
      <c r="N60" s="23">
        <f>L60*M60*(I60-F60)%</f>
        <v>-23846.493968000006</v>
      </c>
    </row>
    <row r="61" spans="1:14" s="24" customFormat="1" hidden="1" x14ac:dyDescent="0.25">
      <c r="A61" s="13">
        <v>1</v>
      </c>
      <c r="B61" s="14" t="s">
        <v>22</v>
      </c>
      <c r="C61" s="15">
        <f>$C$2</f>
        <v>44375</v>
      </c>
      <c r="D61" s="16">
        <v>42768</v>
      </c>
      <c r="E61" s="16">
        <v>44959</v>
      </c>
      <c r="F61" s="20">
        <f>F33</f>
        <v>87.410891850704047</v>
      </c>
      <c r="G61" s="57">
        <f>G33</f>
        <v>1.4999999999999999E-2</v>
      </c>
      <c r="H61" s="17" t="str">
        <f>H33</f>
        <v>Markup</v>
      </c>
      <c r="I61" s="20">
        <f>I33</f>
        <v>86.017545259445228</v>
      </c>
      <c r="J61" s="20">
        <f>ROUND(N61/K61,4)</f>
        <v>-1.95E-2</v>
      </c>
      <c r="K61" s="21">
        <v>1312435.9380999999</v>
      </c>
      <c r="L61" s="22">
        <v>40</v>
      </c>
      <c r="M61" s="22">
        <f>M33</f>
        <v>45832.66</v>
      </c>
      <c r="N61" s="58">
        <f>L61*M61*(I61-F61)%</f>
        <v>-25544.312231729771</v>
      </c>
    </row>
    <row r="62" spans="1:14" s="24" customFormat="1" ht="21" hidden="1" customHeight="1" x14ac:dyDescent="0.25">
      <c r="A62" s="13">
        <v>2</v>
      </c>
      <c r="B62" s="14" t="s">
        <v>34</v>
      </c>
      <c r="C62" s="15">
        <f>C61</f>
        <v>44375</v>
      </c>
      <c r="D62" s="16">
        <f>D34</f>
        <v>43839</v>
      </c>
      <c r="E62" s="16">
        <f>E34</f>
        <v>47492</v>
      </c>
      <c r="F62" s="20">
        <v>100.15263972144623</v>
      </c>
      <c r="G62" s="57">
        <f>G34</f>
        <v>-1.5E-3</v>
      </c>
      <c r="H62" s="17" t="str">
        <f>H34</f>
        <v>Markdown</v>
      </c>
      <c r="I62" s="20">
        <f>I34</f>
        <v>100.59486125493441</v>
      </c>
      <c r="J62" s="20">
        <f>ROUND(N62/K62,4)</f>
        <v>3.3700000000000001E-2</v>
      </c>
      <c r="K62" s="21">
        <v>1312435.9380999999</v>
      </c>
      <c r="L62" s="22">
        <v>10</v>
      </c>
      <c r="M62" s="22">
        <f>M34</f>
        <v>1000000</v>
      </c>
      <c r="N62" s="58">
        <f>L62*M62*(I62-F62)%</f>
        <v>44222.153348817985</v>
      </c>
    </row>
    <row r="63" spans="1:14" s="24" customFormat="1" x14ac:dyDescent="0.25">
      <c r="A63" s="45"/>
      <c r="B63" s="46"/>
      <c r="C63" s="47"/>
      <c r="D63" s="48"/>
      <c r="E63" s="48"/>
      <c r="F63" s="52"/>
      <c r="G63" s="75"/>
      <c r="H63" s="49"/>
      <c r="I63" s="52"/>
      <c r="J63" s="52"/>
      <c r="K63" s="53"/>
      <c r="L63" s="54"/>
      <c r="M63" s="54"/>
      <c r="N63" s="55"/>
    </row>
    <row r="65" spans="1:14" hidden="1" x14ac:dyDescent="0.25">
      <c r="A65" s="9" t="s">
        <v>39</v>
      </c>
    </row>
    <row r="66" spans="1:14" ht="49.5" hidden="1" customHeight="1" x14ac:dyDescent="0.25">
      <c r="A66" s="59" t="s">
        <v>3</v>
      </c>
      <c r="B66" s="59" t="s">
        <v>4</v>
      </c>
      <c r="C66" s="59" t="s">
        <v>5</v>
      </c>
      <c r="D66" s="59" t="s">
        <v>6</v>
      </c>
      <c r="E66" s="59" t="s">
        <v>7</v>
      </c>
      <c r="F66" s="59" t="s">
        <v>8</v>
      </c>
      <c r="G66" s="60" t="s">
        <v>9</v>
      </c>
      <c r="H66" s="59" t="s">
        <v>10</v>
      </c>
      <c r="I66" s="59" t="s">
        <v>11</v>
      </c>
      <c r="J66" s="59" t="s">
        <v>12</v>
      </c>
      <c r="K66" s="59" t="s">
        <v>13</v>
      </c>
      <c r="L66" s="61" t="s">
        <v>14</v>
      </c>
      <c r="M66" s="61" t="s">
        <v>15</v>
      </c>
      <c r="N66" s="10" t="s">
        <v>16</v>
      </c>
    </row>
    <row r="67" spans="1:14" s="24" customFormat="1" ht="15.75" hidden="1" customHeight="1" x14ac:dyDescent="0.25">
      <c r="A67" s="19">
        <v>1</v>
      </c>
      <c r="B67" s="76" t="s">
        <v>17</v>
      </c>
      <c r="C67" s="15">
        <f>$C$2</f>
        <v>44375</v>
      </c>
      <c r="D67" s="77">
        <v>42446</v>
      </c>
      <c r="E67" s="77">
        <v>46098</v>
      </c>
      <c r="F67" s="73">
        <f>F7</f>
        <v>90.346136978840605</v>
      </c>
      <c r="G67" s="18">
        <f>G7</f>
        <v>-1.5E-3</v>
      </c>
      <c r="H67" s="74" t="str">
        <f>H7</f>
        <v>Markdown</v>
      </c>
      <c r="I67" s="73">
        <f>I7</f>
        <v>90.893496104903164</v>
      </c>
      <c r="J67" s="78">
        <f>ROUND(N67/K67,4)</f>
        <v>8.8999999999999999E-3</v>
      </c>
      <c r="K67" s="22">
        <v>46240802.100500003</v>
      </c>
      <c r="L67" s="22">
        <v>15028</v>
      </c>
      <c r="M67" s="22">
        <f>M7</f>
        <v>4991</v>
      </c>
      <c r="N67" s="23">
        <f>L67*M67*(I67-F67)%</f>
        <v>410545.33315822517</v>
      </c>
    </row>
    <row r="68" spans="1:14" s="24" customFormat="1" ht="15.75" hidden="1" customHeight="1" x14ac:dyDescent="0.25">
      <c r="A68" s="19">
        <v>1</v>
      </c>
      <c r="B68" s="76" t="s">
        <v>19</v>
      </c>
      <c r="C68" s="15">
        <f>$C$2</f>
        <v>44375</v>
      </c>
      <c r="D68" s="77">
        <v>43165</v>
      </c>
      <c r="E68" s="77">
        <v>44991</v>
      </c>
      <c r="F68" s="73">
        <f>F8</f>
        <v>99.449399999999997</v>
      </c>
      <c r="G68" s="18">
        <f>G8</f>
        <v>7.4999999999999997E-3</v>
      </c>
      <c r="H68" s="73" t="str">
        <f>H8</f>
        <v>Markup</v>
      </c>
      <c r="I68" s="73">
        <f>I8</f>
        <v>98.596900000000005</v>
      </c>
      <c r="J68" s="78">
        <f>ROUND(N68/K68,4)</f>
        <v>-3.8999999999999998E-3</v>
      </c>
      <c r="K68" s="22">
        <v>190600262.68099999</v>
      </c>
      <c r="L68" s="22">
        <v>22000</v>
      </c>
      <c r="M68" s="22">
        <f>M8</f>
        <v>4000</v>
      </c>
      <c r="N68" s="23">
        <f>L68*M68*(I68-F68)%</f>
        <v>-750199.9999999929</v>
      </c>
    </row>
    <row r="69" spans="1:14" s="24" customFormat="1" hidden="1" x14ac:dyDescent="0.25">
      <c r="A69" s="19">
        <v>2</v>
      </c>
      <c r="B69" s="76" t="s">
        <v>31</v>
      </c>
      <c r="C69" s="15">
        <f>$C$2</f>
        <v>44375</v>
      </c>
      <c r="D69" s="77">
        <v>43054</v>
      </c>
      <c r="E69" s="77">
        <v>44515</v>
      </c>
      <c r="F69" s="73">
        <f>F32</f>
        <v>101.4846</v>
      </c>
      <c r="G69" s="18">
        <f>G32</f>
        <v>1.4999999999999999E-2</v>
      </c>
      <c r="H69" s="73" t="s">
        <v>20</v>
      </c>
      <c r="I69" s="73">
        <f>I32</f>
        <v>100.631</v>
      </c>
      <c r="J69" s="78">
        <f>ROUND(N69/K69,4)</f>
        <v>-1.8E-3</v>
      </c>
      <c r="K69" s="22">
        <v>134779657.74849999</v>
      </c>
      <c r="L69" s="22">
        <v>500</v>
      </c>
      <c r="M69" s="22">
        <f>M60</f>
        <v>55872.76</v>
      </c>
      <c r="N69" s="23">
        <f>L69*M69*(I69-F69)%</f>
        <v>-238464.93968000004</v>
      </c>
    </row>
    <row r="70" spans="1:14" s="24" customFormat="1" ht="15.75" hidden="1" customHeight="1" x14ac:dyDescent="0.25">
      <c r="A70" s="19">
        <v>2</v>
      </c>
      <c r="B70" s="76" t="s">
        <v>40</v>
      </c>
      <c r="C70" s="15">
        <f>$C$2</f>
        <v>44375</v>
      </c>
      <c r="D70" s="77">
        <v>43213</v>
      </c>
      <c r="E70" s="77">
        <v>46866</v>
      </c>
      <c r="F70" s="73" t="e">
        <f>#REF!</f>
        <v>#REF!</v>
      </c>
      <c r="G70" s="18" t="e">
        <f>#REF!</f>
        <v>#REF!</v>
      </c>
      <c r="H70" s="73" t="e">
        <f>#REF!</f>
        <v>#REF!</v>
      </c>
      <c r="I70" s="73" t="e">
        <f>#REF!</f>
        <v>#REF!</v>
      </c>
      <c r="J70" s="78" t="e">
        <f>ROUND(N70/K70,4)</f>
        <v>#REF!</v>
      </c>
      <c r="K70" s="22">
        <v>44396427.817599997</v>
      </c>
      <c r="L70" s="22">
        <v>80</v>
      </c>
      <c r="M70" s="22" t="e">
        <f>#REF!</f>
        <v>#REF!</v>
      </c>
      <c r="N70" s="58" t="e">
        <f>L70*M70*(I70-F70)%</f>
        <v>#REF!</v>
      </c>
    </row>
    <row r="71" spans="1:14" s="24" customFormat="1" ht="16.5" hidden="1" customHeight="1" x14ac:dyDescent="0.25">
      <c r="A71" s="19">
        <v>4</v>
      </c>
      <c r="B71" s="76" t="s">
        <v>22</v>
      </c>
      <c r="C71" s="15">
        <f>$C$2</f>
        <v>44375</v>
      </c>
      <c r="D71" s="77">
        <v>42768</v>
      </c>
      <c r="E71" s="77">
        <v>44959</v>
      </c>
      <c r="F71" s="78">
        <f>F33</f>
        <v>87.410891850704047</v>
      </c>
      <c r="G71" s="18">
        <f>G33</f>
        <v>1.4999999999999999E-2</v>
      </c>
      <c r="H71" s="73" t="str">
        <f>H10</f>
        <v>Markup</v>
      </c>
      <c r="I71" s="78">
        <f>I33</f>
        <v>86.017545259445228</v>
      </c>
      <c r="J71" s="78">
        <f>ROUND(N71/K71,4)</f>
        <v>-8.9999999999999993E-3</v>
      </c>
      <c r="K71" s="22">
        <v>34059131.466499999</v>
      </c>
      <c r="L71" s="22">
        <v>480</v>
      </c>
      <c r="M71" s="22">
        <f>M33</f>
        <v>45832.66</v>
      </c>
      <c r="N71" s="58">
        <f>L71*M71*(I71-F71)%</f>
        <v>-306531.74678075721</v>
      </c>
    </row>
    <row r="72" spans="1:14" s="24" customFormat="1" ht="15.75" hidden="1" customHeight="1" x14ac:dyDescent="0.25">
      <c r="A72" s="13">
        <v>6</v>
      </c>
      <c r="B72" s="14" t="s">
        <v>24</v>
      </c>
      <c r="C72" s="15">
        <f>$C$2</f>
        <v>44375</v>
      </c>
      <c r="D72" s="16">
        <v>43160</v>
      </c>
      <c r="E72" s="16">
        <v>44986</v>
      </c>
      <c r="F72" s="17">
        <f>F12</f>
        <v>99.986662182950553</v>
      </c>
      <c r="G72" s="57">
        <f>G12</f>
        <v>1E-3</v>
      </c>
      <c r="H72" s="17" t="str">
        <f>H12</f>
        <v>Markup</v>
      </c>
      <c r="I72" s="17">
        <f>I12</f>
        <v>99.783800535158235</v>
      </c>
      <c r="J72" s="20">
        <f>ROUND(N72/K72,4)</f>
        <v>-2.3E-3</v>
      </c>
      <c r="K72" s="21">
        <v>22019796.251699999</v>
      </c>
      <c r="L72" s="22">
        <v>250</v>
      </c>
      <c r="M72" s="22">
        <v>100000</v>
      </c>
      <c r="N72" s="58">
        <f>L72*M72*(I72-F72)%</f>
        <v>-50715.411948079498</v>
      </c>
    </row>
    <row r="73" spans="1:14" s="24" customFormat="1" ht="15.75" hidden="1" customHeight="1" x14ac:dyDescent="0.25">
      <c r="A73" s="13">
        <v>2</v>
      </c>
      <c r="B73" s="14" t="s">
        <v>26</v>
      </c>
      <c r="C73" s="15">
        <f>$C$2</f>
        <v>44375</v>
      </c>
      <c r="D73" s="16">
        <v>42419</v>
      </c>
      <c r="E73" s="16">
        <v>46072</v>
      </c>
      <c r="F73" s="17">
        <f>F53</f>
        <v>96.321689848909429</v>
      </c>
      <c r="G73" s="18">
        <f>G53</f>
        <v>-1.5E-3</v>
      </c>
      <c r="H73" s="19" t="str">
        <f>H53</f>
        <v>Markdown</v>
      </c>
      <c r="I73" s="17">
        <f>I53</f>
        <v>96.911010470544085</v>
      </c>
      <c r="J73" s="20">
        <f>ROUND(N73/K73,4)</f>
        <v>6.4000000000000003E-3</v>
      </c>
      <c r="K73" s="85">
        <v>46240802.100500003</v>
      </c>
      <c r="L73" s="22">
        <v>500</v>
      </c>
      <c r="M73" s="22">
        <f>M43</f>
        <v>99820</v>
      </c>
      <c r="N73" s="58">
        <f>L73*M73*(I73-F73)%</f>
        <v>294129.92225785658</v>
      </c>
    </row>
    <row r="74" spans="1:14" ht="15.75" hidden="1" customHeight="1" x14ac:dyDescent="0.25">
      <c r="A74" s="13">
        <v>2</v>
      </c>
      <c r="B74" s="14" t="s">
        <v>28</v>
      </c>
      <c r="C74" s="15" t="e">
        <f>#REF!</f>
        <v>#REF!</v>
      </c>
      <c r="D74" s="15" t="e">
        <f>#REF!</f>
        <v>#REF!</v>
      </c>
      <c r="E74" s="15" t="e">
        <f>#REF!</f>
        <v>#REF!</v>
      </c>
      <c r="F74" s="73" t="e">
        <f>#REF!</f>
        <v>#REF!</v>
      </c>
      <c r="G74" s="18" t="e">
        <f>#REF!</f>
        <v>#REF!</v>
      </c>
      <c r="H74" s="25" t="e">
        <f>#REF!</f>
        <v>#REF!</v>
      </c>
      <c r="I74" s="73" t="e">
        <f>#REF!</f>
        <v>#REF!</v>
      </c>
      <c r="J74" s="20" t="e">
        <f>ROUND(N74/K74,4)</f>
        <v>#REF!</v>
      </c>
      <c r="K74" s="21">
        <v>36518289.285400003</v>
      </c>
      <c r="L74" s="22">
        <v>2000</v>
      </c>
      <c r="M74" s="22" t="e">
        <f>#REF!</f>
        <v>#REF!</v>
      </c>
      <c r="N74" s="58" t="e">
        <f>L74*M74*(I74-F74)%</f>
        <v>#REF!</v>
      </c>
    </row>
    <row r="75" spans="1:14" s="24" customFormat="1" ht="15.75" hidden="1" customHeight="1" x14ac:dyDescent="0.25">
      <c r="A75" s="13">
        <v>3</v>
      </c>
      <c r="B75" s="14" t="s">
        <v>24</v>
      </c>
      <c r="C75" s="15">
        <f>$C$2</f>
        <v>44375</v>
      </c>
      <c r="D75" s="15">
        <f>D12</f>
        <v>43160</v>
      </c>
      <c r="E75" s="15">
        <f>E12</f>
        <v>44986</v>
      </c>
      <c r="F75" s="17">
        <f>F12</f>
        <v>99.986662182950553</v>
      </c>
      <c r="G75" s="57">
        <f>G12</f>
        <v>1E-3</v>
      </c>
      <c r="H75" s="17" t="str">
        <f>H12</f>
        <v>Markup</v>
      </c>
      <c r="I75" s="17">
        <f>I12</f>
        <v>99.783800535158235</v>
      </c>
      <c r="J75" s="17">
        <f>J12</f>
        <v>-5.4000000000000003E-3</v>
      </c>
      <c r="K75" s="21">
        <v>36518289.285400003</v>
      </c>
      <c r="L75" s="79">
        <v>1000</v>
      </c>
      <c r="M75" s="79">
        <f>M12</f>
        <v>100000</v>
      </c>
      <c r="N75" s="80">
        <f>N12</f>
        <v>-202861.64779231799</v>
      </c>
    </row>
    <row r="76" spans="1:14" s="24" customFormat="1" ht="15.75" hidden="1" customHeight="1" x14ac:dyDescent="0.25">
      <c r="A76" s="13">
        <v>3</v>
      </c>
      <c r="B76" s="14" t="s">
        <v>37</v>
      </c>
      <c r="C76" s="15">
        <f>$C$2</f>
        <v>44375</v>
      </c>
      <c r="D76" s="16">
        <v>43055</v>
      </c>
      <c r="E76" s="16">
        <v>44881</v>
      </c>
      <c r="F76" s="17">
        <f>F9</f>
        <v>100.38442126275714</v>
      </c>
      <c r="G76" s="72">
        <f>G9</f>
        <v>1.4999999999999999E-2</v>
      </c>
      <c r="H76" s="17" t="str">
        <f>H9</f>
        <v>Markup</v>
      </c>
      <c r="I76" s="17">
        <f>I9</f>
        <v>98.625939503820703</v>
      </c>
      <c r="J76" s="20">
        <f>ROUND(N76/K76,4)</f>
        <v>-1.5E-3</v>
      </c>
      <c r="K76" s="22">
        <v>27471837.1897</v>
      </c>
      <c r="L76" s="22">
        <v>1000</v>
      </c>
      <c r="M76" s="22">
        <f>M9</f>
        <v>2375</v>
      </c>
      <c r="N76" s="58">
        <f>L76*M76*(I76-F76)%</f>
        <v>-41763.941774740466</v>
      </c>
    </row>
    <row r="77" spans="1:14" s="24" customFormat="1" ht="15.75" hidden="1" customHeight="1" x14ac:dyDescent="0.25">
      <c r="A77" s="13">
        <v>4</v>
      </c>
      <c r="B77" s="14" t="s">
        <v>26</v>
      </c>
      <c r="C77" s="15">
        <f>$C$2</f>
        <v>44375</v>
      </c>
      <c r="D77" s="16">
        <f>D53</f>
        <v>42419</v>
      </c>
      <c r="E77" s="16">
        <f>E53</f>
        <v>46072</v>
      </c>
      <c r="F77" s="17">
        <f>F53</f>
        <v>96.321689848909429</v>
      </c>
      <c r="G77" s="72">
        <f>G53</f>
        <v>-1.5E-3</v>
      </c>
      <c r="H77" s="16" t="str">
        <f>H53</f>
        <v>Markdown</v>
      </c>
      <c r="I77" s="78">
        <f>I53</f>
        <v>96.911010470544085</v>
      </c>
      <c r="J77" s="20">
        <f>ROUND(N77/K77,4)</f>
        <v>8.5000000000000006E-3</v>
      </c>
      <c r="K77" s="85">
        <v>34405774.509999998</v>
      </c>
      <c r="L77" s="22">
        <v>500</v>
      </c>
      <c r="M77" s="22">
        <f>M53</f>
        <v>99820</v>
      </c>
      <c r="N77" s="58">
        <f>L77*M77*(I77-F77)%</f>
        <v>294129.92225785658</v>
      </c>
    </row>
    <row r="78" spans="1:14" s="24" customFormat="1" ht="21" hidden="1" customHeight="1" x14ac:dyDescent="0.25">
      <c r="A78" s="13">
        <v>4</v>
      </c>
      <c r="B78" s="14" t="s">
        <v>34</v>
      </c>
      <c r="C78" s="15">
        <f>C77</f>
        <v>44375</v>
      </c>
      <c r="D78" s="16">
        <f>D62</f>
        <v>43839</v>
      </c>
      <c r="E78" s="16">
        <f>E62</f>
        <v>47492</v>
      </c>
      <c r="F78" s="20">
        <f>F62</f>
        <v>100.15263972144623</v>
      </c>
      <c r="G78" s="57">
        <f>G62</f>
        <v>-1.5E-3</v>
      </c>
      <c r="H78" s="17" t="e">
        <f>#REF!</f>
        <v>#REF!</v>
      </c>
      <c r="I78" s="20">
        <f>I62</f>
        <v>100.59486125493441</v>
      </c>
      <c r="J78" s="20">
        <f>ROUND(N78/K78,4)</f>
        <v>1.2800000000000001E-2</v>
      </c>
      <c r="K78" s="21">
        <v>34460129.815899998</v>
      </c>
      <c r="L78" s="22">
        <v>100</v>
      </c>
      <c r="M78" s="22">
        <f>M62</f>
        <v>1000000</v>
      </c>
      <c r="N78" s="58">
        <f>L78*M78*(I78-F78)%</f>
        <v>442221.53348817985</v>
      </c>
    </row>
    <row r="79" spans="1:14" s="24" customFormat="1" ht="21" hidden="1" customHeight="1" x14ac:dyDescent="0.25">
      <c r="A79" s="13">
        <v>6</v>
      </c>
      <c r="B79" s="14" t="s">
        <v>34</v>
      </c>
      <c r="C79" s="15">
        <f>C78</f>
        <v>44375</v>
      </c>
      <c r="D79" s="16">
        <f>D51</f>
        <v>42727</v>
      </c>
      <c r="E79" s="16">
        <f>E51</f>
        <v>46379</v>
      </c>
      <c r="F79" s="20">
        <f>F34</f>
        <v>99.595304073382522</v>
      </c>
      <c r="G79" s="57">
        <f>G62</f>
        <v>-1.5E-3</v>
      </c>
      <c r="H79" s="17" t="str">
        <f>H51</f>
        <v>Markup</v>
      </c>
      <c r="I79" s="20">
        <f>I34</f>
        <v>100.59486125493441</v>
      </c>
      <c r="J79" s="20">
        <f>ROUND(N79/K79,4)</f>
        <v>2.93E-2</v>
      </c>
      <c r="K79" s="22">
        <v>34059131.466499999</v>
      </c>
      <c r="L79" s="22">
        <v>100</v>
      </c>
      <c r="M79" s="22">
        <f>M54</f>
        <v>1000000</v>
      </c>
      <c r="N79" s="58">
        <f>L79*M79*(I79-F79)%</f>
        <v>999557.18155189289</v>
      </c>
    </row>
    <row r="80" spans="1:14" s="24" customFormat="1" hidden="1" x14ac:dyDescent="0.25">
      <c r="A80" s="13">
        <v>2</v>
      </c>
      <c r="B80" s="14" t="s">
        <v>23</v>
      </c>
      <c r="C80" s="15">
        <f>$C$2</f>
        <v>44375</v>
      </c>
      <c r="D80" s="16">
        <f>D11</f>
        <v>43907</v>
      </c>
      <c r="E80" s="16">
        <f>E11</f>
        <v>47559</v>
      </c>
      <c r="F80" s="17">
        <f>F11</f>
        <v>100.447426177964</v>
      </c>
      <c r="G80" s="72">
        <f>G11</f>
        <v>2.5000000000000001E-3</v>
      </c>
      <c r="H80" s="73" t="s">
        <v>20</v>
      </c>
      <c r="I80" s="17">
        <f>I11</f>
        <v>98.977854251464521</v>
      </c>
      <c r="J80" s="78">
        <f>ROUND(N80/K80,4)</f>
        <v>-2.3E-3</v>
      </c>
      <c r="K80" s="85">
        <v>190600262.68099999</v>
      </c>
      <c r="L80" s="22">
        <v>30</v>
      </c>
      <c r="M80" s="22">
        <f>M11</f>
        <v>1000000</v>
      </c>
      <c r="N80" s="58">
        <f>L80*M80*(I80-F80)%</f>
        <v>-440871.57794984506</v>
      </c>
    </row>
    <row r="81" spans="1:14" hidden="1" x14ac:dyDescent="0.25">
      <c r="A81" s="9" t="s">
        <v>41</v>
      </c>
    </row>
    <row r="82" spans="1:14" ht="47.25" hidden="1" x14ac:dyDescent="0.25">
      <c r="A82" s="10" t="s">
        <v>3</v>
      </c>
      <c r="B82" s="10" t="s">
        <v>4</v>
      </c>
      <c r="C82" s="10" t="s">
        <v>5</v>
      </c>
      <c r="D82" s="10" t="s">
        <v>6</v>
      </c>
      <c r="E82" s="10" t="s">
        <v>7</v>
      </c>
      <c r="F82" s="10" t="s">
        <v>8</v>
      </c>
      <c r="G82" s="11" t="s">
        <v>9</v>
      </c>
      <c r="H82" s="10" t="s">
        <v>10</v>
      </c>
      <c r="I82" s="10" t="s">
        <v>11</v>
      </c>
      <c r="J82" s="10" t="s">
        <v>12</v>
      </c>
      <c r="K82" s="10" t="s">
        <v>13</v>
      </c>
      <c r="L82" s="12" t="s">
        <v>14</v>
      </c>
      <c r="M82" s="12" t="s">
        <v>15</v>
      </c>
      <c r="N82" s="81" t="s">
        <v>16</v>
      </c>
    </row>
    <row r="83" spans="1:14" s="24" customFormat="1" hidden="1" x14ac:dyDescent="0.25">
      <c r="A83" s="13">
        <v>1</v>
      </c>
      <c r="B83" s="14" t="s">
        <v>25</v>
      </c>
      <c r="C83" s="15">
        <f>$C$2</f>
        <v>44375</v>
      </c>
      <c r="D83" s="16">
        <f>D13</f>
        <v>42727</v>
      </c>
      <c r="E83" s="16">
        <f>E13</f>
        <v>46379</v>
      </c>
      <c r="F83" s="17">
        <f>F13</f>
        <v>100</v>
      </c>
      <c r="G83" s="57">
        <f>G13</f>
        <v>7.4999999999999997E-3</v>
      </c>
      <c r="H83" s="16" t="str">
        <f>H13</f>
        <v>Markup</v>
      </c>
      <c r="I83" s="17">
        <f>I13</f>
        <v>96.942099999999996</v>
      </c>
      <c r="J83" s="17">
        <f>J8</f>
        <v>-1.6899999999999998E-2</v>
      </c>
      <c r="K83" s="79">
        <v>2099821.9742000001</v>
      </c>
      <c r="L83" s="79">
        <v>250</v>
      </c>
      <c r="M83" s="79">
        <f>M13</f>
        <v>99840</v>
      </c>
      <c r="N83" s="58">
        <f>L83*M83*(I83-F83)%</f>
        <v>-763251.8400000009</v>
      </c>
    </row>
    <row r="84" spans="1:14" s="24" customFormat="1" hidden="1" x14ac:dyDescent="0.25">
      <c r="A84" s="13">
        <v>1</v>
      </c>
      <c r="B84" s="14" t="s">
        <v>25</v>
      </c>
      <c r="C84" s="15">
        <f>$C$2</f>
        <v>44375</v>
      </c>
      <c r="D84" s="16">
        <f>D13</f>
        <v>42727</v>
      </c>
      <c r="E84" s="16">
        <f>E13</f>
        <v>46379</v>
      </c>
      <c r="F84" s="17">
        <f>F13</f>
        <v>100</v>
      </c>
      <c r="G84" s="57">
        <f>G13</f>
        <v>7.4999999999999997E-3</v>
      </c>
      <c r="H84" s="72" t="str">
        <f>H13</f>
        <v>Markup</v>
      </c>
      <c r="I84" s="17">
        <f>I13</f>
        <v>96.942099999999996</v>
      </c>
      <c r="J84" s="17">
        <f>J12</f>
        <v>-5.4000000000000003E-3</v>
      </c>
      <c r="K84" s="79">
        <v>2563299.9010999999</v>
      </c>
      <c r="L84" s="79">
        <v>250</v>
      </c>
      <c r="M84" s="79">
        <f>M51</f>
        <v>99840</v>
      </c>
      <c r="N84" s="58">
        <f>L84*M84*(I84-F84)%</f>
        <v>-763251.8400000009</v>
      </c>
    </row>
    <row r="85" spans="1:14" s="24" customFormat="1" hidden="1" x14ac:dyDescent="0.25">
      <c r="A85" s="13">
        <v>1</v>
      </c>
      <c r="B85" s="14" t="s">
        <v>19</v>
      </c>
      <c r="C85" s="15">
        <f>$C$2</f>
        <v>44375</v>
      </c>
      <c r="D85" s="16">
        <f>D68</f>
        <v>43165</v>
      </c>
      <c r="E85" s="16">
        <f>E68</f>
        <v>44991</v>
      </c>
      <c r="F85" s="17">
        <f>F68</f>
        <v>99.449399999999997</v>
      </c>
      <c r="G85" s="57">
        <f>G68</f>
        <v>7.4999999999999997E-3</v>
      </c>
      <c r="H85" s="16" t="str">
        <f>H68</f>
        <v>Markup</v>
      </c>
      <c r="I85" s="17">
        <f>I68</f>
        <v>98.596900000000005</v>
      </c>
      <c r="J85" s="17">
        <f>J13</f>
        <v>-0.1009</v>
      </c>
      <c r="K85" s="79">
        <v>1753406.4038</v>
      </c>
      <c r="L85" s="79">
        <v>4000</v>
      </c>
      <c r="M85" s="79">
        <f>M68</f>
        <v>4000</v>
      </c>
      <c r="N85" s="58">
        <f>L85*M85*(I85-F85)%</f>
        <v>-136399.99999999872</v>
      </c>
    </row>
    <row r="86" spans="1:14" s="24" customFormat="1" ht="15.75" hidden="1" customHeight="1" x14ac:dyDescent="0.25">
      <c r="A86" s="13">
        <v>2</v>
      </c>
      <c r="B86" s="14" t="s">
        <v>24</v>
      </c>
      <c r="C86" s="15">
        <f>$C$2</f>
        <v>44375</v>
      </c>
      <c r="D86" s="15">
        <f>D75</f>
        <v>43160</v>
      </c>
      <c r="E86" s="15">
        <f>E75</f>
        <v>44986</v>
      </c>
      <c r="F86" s="82">
        <f>F75</f>
        <v>99.986662182950553</v>
      </c>
      <c r="G86" s="57">
        <f>G75</f>
        <v>1E-3</v>
      </c>
      <c r="H86" s="17" t="str">
        <f>H31</f>
        <v>Markup</v>
      </c>
      <c r="I86" s="17">
        <f>I75</f>
        <v>99.783800535158235</v>
      </c>
      <c r="J86" s="17">
        <f>J31</f>
        <v>-2.8000000000000001E-2</v>
      </c>
      <c r="K86" s="79">
        <v>2563265.4972999999</v>
      </c>
      <c r="L86" s="79">
        <v>4000</v>
      </c>
      <c r="M86" s="79">
        <f>M75</f>
        <v>100000</v>
      </c>
      <c r="N86" s="80">
        <f>N31</f>
        <v>-1660749.5883530853</v>
      </c>
    </row>
    <row r="87" spans="1:14" hidden="1" x14ac:dyDescent="0.25"/>
    <row r="88" spans="1:14" hidden="1" x14ac:dyDescent="0.25"/>
    <row r="93" spans="1:14" s="40" customFormat="1" x14ac:dyDescent="0.25">
      <c r="A93" s="2"/>
      <c r="B93" s="2"/>
      <c r="C93" s="2"/>
      <c r="D93" s="2"/>
      <c r="E93" s="2"/>
      <c r="F93" s="3"/>
      <c r="G93" s="4"/>
      <c r="H93" s="3"/>
      <c r="I93" s="3"/>
      <c r="J93" s="2"/>
      <c r="K93" s="2"/>
      <c r="L93" s="5"/>
      <c r="M93" s="5"/>
      <c r="N93" s="2"/>
    </row>
  </sheetData>
  <pageMargins left="0.72" right="0.17" top="1.0900000000000001" bottom="1" header="0.5" footer="0.5"/>
  <pageSetup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26 Jul 2021</vt:lpstr>
      <vt:lpstr>12 July 2021</vt:lpstr>
      <vt:lpstr>28 June 2021</vt:lpstr>
      <vt:lpstr>'12 July 2021'!Print_Area</vt:lpstr>
      <vt:lpstr>'26 Jul 2021'!Print_Area</vt:lpstr>
      <vt:lpstr>'28 June 2021'!Print_Area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Ahsan</dc:creator>
  <cp:lastModifiedBy>Hamza Saleem</cp:lastModifiedBy>
  <dcterms:created xsi:type="dcterms:W3CDTF">2021-07-26T17:14:51Z</dcterms:created>
  <dcterms:modified xsi:type="dcterms:W3CDTF">2021-08-03T10:37:24Z</dcterms:modified>
</cp:coreProperties>
</file>