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hurram.sharf\Desktop\"/>
    </mc:Choice>
  </mc:AlternateContent>
  <bookViews>
    <workbookView xWindow="0" yWindow="0" windowWidth="23040" windowHeight="8904"/>
  </bookViews>
  <sheets>
    <sheet name="14 Jun 2021" sheetId="1" r:id="rId1"/>
  </sheets>
  <definedNames>
    <definedName name="_xlnm.Print_Area" localSheetId="0">'14 Jun 2021'!$A$1:$N$84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5" i="1" l="1"/>
  <c r="M85" i="1"/>
  <c r="D85" i="1"/>
  <c r="C85" i="1"/>
  <c r="F84" i="1"/>
  <c r="E84" i="1"/>
  <c r="D84" i="1"/>
  <c r="C84" i="1"/>
  <c r="I83" i="1"/>
  <c r="H83" i="1"/>
  <c r="G83" i="1"/>
  <c r="F83" i="1"/>
  <c r="E83" i="1"/>
  <c r="D83" i="1"/>
  <c r="C83" i="1"/>
  <c r="M82" i="1"/>
  <c r="I82" i="1"/>
  <c r="N82" i="1" s="1"/>
  <c r="H82" i="1"/>
  <c r="G82" i="1"/>
  <c r="F82" i="1"/>
  <c r="E82" i="1"/>
  <c r="D82" i="1"/>
  <c r="C82" i="1"/>
  <c r="M79" i="1"/>
  <c r="N79" i="1" s="1"/>
  <c r="J79" i="1" s="1"/>
  <c r="I79" i="1"/>
  <c r="G79" i="1"/>
  <c r="F79" i="1"/>
  <c r="E79" i="1"/>
  <c r="D79" i="1"/>
  <c r="C79" i="1"/>
  <c r="N78" i="1"/>
  <c r="J78" i="1" s="1"/>
  <c r="M78" i="1"/>
  <c r="I78" i="1"/>
  <c r="H78" i="1"/>
  <c r="F78" i="1"/>
  <c r="E78" i="1"/>
  <c r="D78" i="1"/>
  <c r="C78" i="1"/>
  <c r="H77" i="1"/>
  <c r="G77" i="1"/>
  <c r="F77" i="1"/>
  <c r="E77" i="1"/>
  <c r="C77" i="1"/>
  <c r="H76" i="1"/>
  <c r="E76" i="1"/>
  <c r="D76" i="1"/>
  <c r="C76" i="1"/>
  <c r="M75" i="1"/>
  <c r="N75" i="1" s="1"/>
  <c r="J75" i="1" s="1"/>
  <c r="I75" i="1"/>
  <c r="H75" i="1"/>
  <c r="G75" i="1"/>
  <c r="F75" i="1"/>
  <c r="C75" i="1"/>
  <c r="M74" i="1"/>
  <c r="I74" i="1"/>
  <c r="I85" i="1" s="1"/>
  <c r="H74" i="1"/>
  <c r="G74" i="1"/>
  <c r="G85" i="1" s="1"/>
  <c r="F74" i="1"/>
  <c r="F85" i="1" s="1"/>
  <c r="E74" i="1"/>
  <c r="E85" i="1" s="1"/>
  <c r="D74" i="1"/>
  <c r="C74" i="1"/>
  <c r="N73" i="1"/>
  <c r="J73" i="1" s="1"/>
  <c r="M73" i="1"/>
  <c r="I73" i="1"/>
  <c r="H73" i="1"/>
  <c r="G73" i="1"/>
  <c r="F73" i="1"/>
  <c r="E73" i="1"/>
  <c r="D73" i="1"/>
  <c r="C73" i="1"/>
  <c r="M72" i="1"/>
  <c r="C72" i="1"/>
  <c r="I71" i="1"/>
  <c r="H71" i="1"/>
  <c r="G71" i="1"/>
  <c r="F71" i="1"/>
  <c r="N71" i="1" s="1"/>
  <c r="J71" i="1" s="1"/>
  <c r="C71" i="1"/>
  <c r="H70" i="1"/>
  <c r="C70" i="1"/>
  <c r="N69" i="1"/>
  <c r="J69" i="1" s="1"/>
  <c r="M69" i="1"/>
  <c r="I69" i="1"/>
  <c r="H69" i="1"/>
  <c r="G69" i="1"/>
  <c r="F69" i="1"/>
  <c r="C69" i="1"/>
  <c r="I68" i="1"/>
  <c r="G68" i="1"/>
  <c r="F68" i="1"/>
  <c r="C68" i="1"/>
  <c r="N67" i="1"/>
  <c r="J67" i="1" s="1"/>
  <c r="M67" i="1"/>
  <c r="M84" i="1" s="1"/>
  <c r="N84" i="1" s="1"/>
  <c r="I67" i="1"/>
  <c r="I84" i="1" s="1"/>
  <c r="H67" i="1"/>
  <c r="H84" i="1" s="1"/>
  <c r="G67" i="1"/>
  <c r="G84" i="1" s="1"/>
  <c r="F67" i="1"/>
  <c r="C67" i="1"/>
  <c r="N66" i="1"/>
  <c r="J66" i="1" s="1"/>
  <c r="M66" i="1"/>
  <c r="I66" i="1"/>
  <c r="H66" i="1"/>
  <c r="G66" i="1"/>
  <c r="F66" i="1"/>
  <c r="C66" i="1"/>
  <c r="N61" i="1"/>
  <c r="J61" i="1" s="1"/>
  <c r="M61" i="1"/>
  <c r="M77" i="1" s="1"/>
  <c r="N77" i="1" s="1"/>
  <c r="J77" i="1" s="1"/>
  <c r="I61" i="1"/>
  <c r="I77" i="1" s="1"/>
  <c r="H61" i="1"/>
  <c r="G61" i="1"/>
  <c r="G78" i="1" s="1"/>
  <c r="E61" i="1"/>
  <c r="D61" i="1"/>
  <c r="D77" i="1" s="1"/>
  <c r="C60" i="1"/>
  <c r="C61" i="1" s="1"/>
  <c r="N59" i="1"/>
  <c r="J59" i="1" s="1"/>
  <c r="M59" i="1"/>
  <c r="M68" i="1" s="1"/>
  <c r="N68" i="1" s="1"/>
  <c r="J68" i="1" s="1"/>
  <c r="I59" i="1"/>
  <c r="H59" i="1"/>
  <c r="G59" i="1"/>
  <c r="F59" i="1"/>
  <c r="C59" i="1"/>
  <c r="C58" i="1"/>
  <c r="M53" i="1"/>
  <c r="I53" i="1"/>
  <c r="N53" i="1" s="1"/>
  <c r="J53" i="1" s="1"/>
  <c r="H53" i="1"/>
  <c r="G53" i="1"/>
  <c r="F53" i="1"/>
  <c r="E53" i="1"/>
  <c r="D53" i="1"/>
  <c r="M52" i="1"/>
  <c r="M76" i="1" s="1"/>
  <c r="H52" i="1"/>
  <c r="H72" i="1" s="1"/>
  <c r="C52" i="1"/>
  <c r="C53" i="1" s="1"/>
  <c r="M51" i="1"/>
  <c r="N51" i="1" s="1"/>
  <c r="J51" i="1" s="1"/>
  <c r="K51" i="1"/>
  <c r="I51" i="1"/>
  <c r="H51" i="1"/>
  <c r="G51" i="1"/>
  <c r="C51" i="1"/>
  <c r="M50" i="1"/>
  <c r="M83" i="1" s="1"/>
  <c r="N83" i="1" s="1"/>
  <c r="C50" i="1"/>
  <c r="C49" i="1"/>
  <c r="M48" i="1"/>
  <c r="M58" i="1" s="1"/>
  <c r="N58" i="1" s="1"/>
  <c r="J58" i="1" s="1"/>
  <c r="C48" i="1"/>
  <c r="F47" i="1"/>
  <c r="C47" i="1"/>
  <c r="G46" i="1"/>
  <c r="F46" i="1"/>
  <c r="E46" i="1"/>
  <c r="D46" i="1"/>
  <c r="M42" i="1"/>
  <c r="I42" i="1"/>
  <c r="I52" i="1" s="1"/>
  <c r="G42" i="1"/>
  <c r="G52" i="1" s="1"/>
  <c r="F42" i="1"/>
  <c r="F52" i="1" s="1"/>
  <c r="C42" i="1"/>
  <c r="N41" i="1"/>
  <c r="J41" i="1" s="1"/>
  <c r="M41" i="1"/>
  <c r="C41" i="1"/>
  <c r="M40" i="1"/>
  <c r="M49" i="1" s="1"/>
  <c r="N49" i="1" s="1"/>
  <c r="J49" i="1" s="1"/>
  <c r="C40" i="1"/>
  <c r="M39" i="1"/>
  <c r="M47" i="1" s="1"/>
  <c r="I39" i="1"/>
  <c r="N39" i="1" s="1"/>
  <c r="J39" i="1" s="1"/>
  <c r="H39" i="1"/>
  <c r="H47" i="1" s="1"/>
  <c r="G39" i="1"/>
  <c r="G47" i="1" s="1"/>
  <c r="F39" i="1"/>
  <c r="E39" i="1"/>
  <c r="D39" i="1"/>
  <c r="C39" i="1"/>
  <c r="M38" i="1"/>
  <c r="M46" i="1" s="1"/>
  <c r="I38" i="1"/>
  <c r="I46" i="1" s="1"/>
  <c r="H38" i="1"/>
  <c r="H46" i="1" s="1"/>
  <c r="G38" i="1"/>
  <c r="F38" i="1"/>
  <c r="C38" i="1"/>
  <c r="M37" i="1"/>
  <c r="N37" i="1" s="1"/>
  <c r="J37" i="1" s="1"/>
  <c r="I37" i="1"/>
  <c r="H37" i="1"/>
  <c r="G37" i="1"/>
  <c r="F37" i="1"/>
  <c r="C37" i="1"/>
  <c r="C46" i="1" s="1"/>
  <c r="N33" i="1"/>
  <c r="J33" i="1"/>
  <c r="N32" i="1"/>
  <c r="J32" i="1" s="1"/>
  <c r="M32" i="1"/>
  <c r="M70" i="1" s="1"/>
  <c r="I32" i="1"/>
  <c r="I70" i="1" s="1"/>
  <c r="H32" i="1"/>
  <c r="H60" i="1" s="1"/>
  <c r="G32" i="1"/>
  <c r="G70" i="1" s="1"/>
  <c r="F32" i="1"/>
  <c r="F60" i="1" s="1"/>
  <c r="C32" i="1"/>
  <c r="C33" i="1" s="1"/>
  <c r="N31" i="1"/>
  <c r="J31" i="1" s="1"/>
  <c r="C31" i="1"/>
  <c r="N30" i="1"/>
  <c r="J30" i="1" s="1"/>
  <c r="J85" i="1" s="1"/>
  <c r="H30" i="1"/>
  <c r="H85" i="1" s="1"/>
  <c r="C30" i="1"/>
  <c r="N26" i="1"/>
  <c r="J26" i="1"/>
  <c r="C26" i="1"/>
  <c r="N22" i="1"/>
  <c r="J22" i="1" s="1"/>
  <c r="C22" i="1"/>
  <c r="M21" i="1"/>
  <c r="N21" i="1" s="1"/>
  <c r="J21" i="1" s="1"/>
  <c r="I21" i="1"/>
  <c r="G21" i="1"/>
  <c r="F21" i="1"/>
  <c r="C21" i="1"/>
  <c r="N20" i="1"/>
  <c r="J20" i="1" s="1"/>
  <c r="C20" i="1"/>
  <c r="M19" i="1"/>
  <c r="N19" i="1" s="1"/>
  <c r="J19" i="1" s="1"/>
  <c r="I19" i="1"/>
  <c r="G19" i="1"/>
  <c r="F19" i="1"/>
  <c r="C19" i="1"/>
  <c r="M18" i="1"/>
  <c r="N18" i="1" s="1"/>
  <c r="J18" i="1" s="1"/>
  <c r="I18" i="1"/>
  <c r="H18" i="1"/>
  <c r="G18" i="1"/>
  <c r="F18" i="1"/>
  <c r="C18" i="1"/>
  <c r="N14" i="1"/>
  <c r="J14" i="1"/>
  <c r="C14" i="1"/>
  <c r="N13" i="1"/>
  <c r="J13" i="1" s="1"/>
  <c r="J84" i="1" s="1"/>
  <c r="C13" i="1"/>
  <c r="N12" i="1"/>
  <c r="N74" i="1" s="1"/>
  <c r="C12" i="1"/>
  <c r="N11" i="1"/>
  <c r="J11" i="1"/>
  <c r="C11" i="1"/>
  <c r="N10" i="1"/>
  <c r="J10" i="1" s="1"/>
  <c r="C10" i="1"/>
  <c r="N9" i="1"/>
  <c r="J9" i="1"/>
  <c r="C9" i="1"/>
  <c r="N8" i="1"/>
  <c r="J8" i="1" s="1"/>
  <c r="J82" i="1" s="1"/>
  <c r="C8" i="1"/>
  <c r="N7" i="1"/>
  <c r="J7" i="1" s="1"/>
  <c r="C7" i="1"/>
  <c r="F76" i="1" l="1"/>
  <c r="F72" i="1"/>
  <c r="N46" i="1"/>
  <c r="J46" i="1" s="1"/>
  <c r="G76" i="1"/>
  <c r="G72" i="1"/>
  <c r="N70" i="1"/>
  <c r="J70" i="1" s="1"/>
  <c r="I72" i="1"/>
  <c r="N72" i="1" s="1"/>
  <c r="J72" i="1" s="1"/>
  <c r="I76" i="1"/>
  <c r="N76" i="1"/>
  <c r="J76" i="1" s="1"/>
  <c r="N50" i="1"/>
  <c r="J50" i="1" s="1"/>
  <c r="F70" i="1"/>
  <c r="J12" i="1"/>
  <c r="N38" i="1"/>
  <c r="J38" i="1" s="1"/>
  <c r="I47" i="1"/>
  <c r="N47" i="1" s="1"/>
  <c r="J47" i="1" s="1"/>
  <c r="G60" i="1"/>
  <c r="N48" i="1"/>
  <c r="J48" i="1" s="1"/>
  <c r="N52" i="1"/>
  <c r="J52" i="1" s="1"/>
  <c r="N42" i="1"/>
  <c r="J42" i="1" s="1"/>
  <c r="N40" i="1"/>
  <c r="J40" i="1" s="1"/>
  <c r="I60" i="1"/>
  <c r="M60" i="1"/>
  <c r="N60" i="1" s="1"/>
  <c r="J60" i="1" s="1"/>
  <c r="J74" i="1" l="1"/>
  <c r="J83" i="1"/>
</calcChain>
</file>

<file path=xl/sharedStrings.xml><?xml version="1.0" encoding="utf-8"?>
<sst xmlns="http://schemas.openxmlformats.org/spreadsheetml/2006/main" count="215" uniqueCount="42">
  <si>
    <t>Discretion used in valuation of TFC</t>
  </si>
  <si>
    <t xml:space="preserve">Valuation carried on </t>
  </si>
  <si>
    <t>MCB DCF Income Fund</t>
  </si>
  <si>
    <t>S.No</t>
  </si>
  <si>
    <t>Scrip</t>
  </si>
  <si>
    <t>Discretion date</t>
  </si>
  <si>
    <t>Issue date</t>
  </si>
  <si>
    <t>Maturity Date</t>
  </si>
  <si>
    <t>Mufap Price</t>
  </si>
  <si>
    <t>Discretionary '% used</t>
  </si>
  <si>
    <t>Mark up/down in yield</t>
  </si>
  <si>
    <t>Revised rate after discretionary adjustment</t>
  </si>
  <si>
    <t>Per unit impact</t>
  </si>
  <si>
    <t>Outstanding Number of Units</t>
  </si>
  <si>
    <t xml:space="preserve"> Number of TFCs</t>
  </si>
  <si>
    <t>Face Value</t>
  </si>
  <si>
    <t xml:space="preserve">Impact </t>
  </si>
  <si>
    <t>Bank Al-Habib Ltd. - TFC (17-03-16)</t>
  </si>
  <si>
    <t>Markdown</t>
  </si>
  <si>
    <t xml:space="preserve">JAHANGIR SIDDIQUI &amp; COMPANY LTD. - TFC (06-03-18) </t>
  </si>
  <si>
    <t>Markup</t>
  </si>
  <si>
    <t>JAHANGIR SIDDIQUI &amp; COMPANY LTD. - TFC (18-07-17)</t>
  </si>
  <si>
    <t xml:space="preserve">Ghani Gases Ltd.  SUK (02-02-2017) </t>
  </si>
  <si>
    <t xml:space="preserve">Askari Bank Limited </t>
  </si>
  <si>
    <t>DAWOOD HERCULES CORPORATION LTD. SUKUK (01-03-18)</t>
  </si>
  <si>
    <t>The Bank of Punjab-TFC (23-12-16)</t>
  </si>
  <si>
    <t>Habib Bank limited</t>
  </si>
  <si>
    <t>MCB Pakistan Asset Allocation Fund</t>
  </si>
  <si>
    <t>Bank Alfalah Limited - 5</t>
  </si>
  <si>
    <t>Askari Bank Limited - V</t>
  </si>
  <si>
    <t>Pakistan Income Fund</t>
  </si>
  <si>
    <t>Alhamra Islamic Income Fund</t>
  </si>
  <si>
    <t>Aspin Pharma Pvt Ltd</t>
  </si>
  <si>
    <t>International Brands Ltd. Sukuk (15-11-17)</t>
  </si>
  <si>
    <t>Meezan Bank Ltd (09-Jan-2020)</t>
  </si>
  <si>
    <t>Pakistan Income Enhancement Fund</t>
  </si>
  <si>
    <t>Pakistan Pension Fund -Debt Sub Fund</t>
  </si>
  <si>
    <t>Dawood Hercules Corporation Ltd. Sukuk (16-11-17)</t>
  </si>
  <si>
    <t>Alhmara Islamic Pension Fund- debt Sub Fund</t>
  </si>
  <si>
    <t>Pakistan Income  Fund</t>
  </si>
  <si>
    <t xml:space="preserve">The Bank of Punjab-TFC </t>
  </si>
  <si>
    <t>MCB Pakistan Frequent Payout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</si>
</sst>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0.0000%"/>
    <numFmt numFmtId="165" formatCode="_(* #,##0_);_(* \(#,##0\);_(* &quot;-&quot;??_);_(@_)"/>
    <numFmt numFmtId="166" formatCode="_(* #,##0.0000_);_(* \(#,##0.0000\);_(* &quot;-&quot;??_);_(@_)"/>
    <numFmt numFmtId="167" formatCode="[$-409]d\-mmm\-yy;@"/>
    <numFmt numFmtId="168" formatCode="#,##0.0000_ "/>
    <numFmt numFmtId="169" formatCode="_-* #,##0.00_-;\-* #,##0.00_-;_-* &quot;-&quot;??_-;_-@_-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87">
    <xf numFmtId="0" fontId="0" fillId="0" borderId="0" xfId="0"/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center"/>
    </xf>
    <xf numFmtId="164" fontId="3" fillId="0" borderId="0" xfId="2" applyNumberFormat="1" applyFont="1" applyAlignment="1">
      <alignment horizontal="center"/>
    </xf>
    <xf numFmtId="165" fontId="3" fillId="0" borderId="0" xfId="1" applyNumberFormat="1" applyFont="1"/>
    <xf numFmtId="0" fontId="3" fillId="0" borderId="0" xfId="3" applyFont="1" applyBorder="1"/>
    <xf numFmtId="15" fontId="2" fillId="0" borderId="0" xfId="3" applyNumberFormat="1" applyFont="1"/>
    <xf numFmtId="166" fontId="3" fillId="0" borderId="0" xfId="3" applyNumberFormat="1" applyFont="1" applyAlignment="1">
      <alignment horizontal="center"/>
    </xf>
    <xf numFmtId="0" fontId="2" fillId="0" borderId="0" xfId="3" applyFont="1" applyAlignment="1">
      <alignment horizontal="left"/>
    </xf>
    <xf numFmtId="0" fontId="2" fillId="2" borderId="1" xfId="3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/>
    </xf>
    <xf numFmtId="0" fontId="4" fillId="0" borderId="1" xfId="3" applyFont="1" applyFill="1" applyBorder="1"/>
    <xf numFmtId="15" fontId="3" fillId="0" borderId="1" xfId="3" applyNumberFormat="1" applyFont="1" applyFill="1" applyBorder="1" applyAlignment="1">
      <alignment horizontal="center"/>
    </xf>
    <xf numFmtId="167" fontId="4" fillId="0" borderId="1" xfId="3" applyNumberFormat="1" applyFont="1" applyFill="1" applyBorder="1" applyAlignment="1">
      <alignment horizontal="center"/>
    </xf>
    <xf numFmtId="166" fontId="4" fillId="0" borderId="1" xfId="1" applyNumberFormat="1" applyFont="1" applyFill="1" applyBorder="1" applyAlignment="1">
      <alignment horizontal="center"/>
    </xf>
    <xf numFmtId="164" fontId="3" fillId="0" borderId="1" xfId="2" applyNumberFormat="1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/>
    </xf>
    <xf numFmtId="166" fontId="4" fillId="0" borderId="1" xfId="1" applyNumberFormat="1" applyFont="1" applyFill="1" applyBorder="1"/>
    <xf numFmtId="165" fontId="4" fillId="0" borderId="1" xfId="1" applyNumberFormat="1" applyFont="1" applyFill="1" applyBorder="1"/>
    <xf numFmtId="165" fontId="3" fillId="0" borderId="1" xfId="1" applyNumberFormat="1" applyFont="1" applyFill="1" applyBorder="1"/>
    <xf numFmtId="43" fontId="3" fillId="0" borderId="1" xfId="1" applyFont="1" applyFill="1" applyBorder="1"/>
    <xf numFmtId="0" fontId="3" fillId="0" borderId="0" xfId="3" applyFont="1" applyFill="1" applyBorder="1"/>
    <xf numFmtId="10" fontId="3" fillId="0" borderId="1" xfId="2" applyNumberFormat="1" applyFont="1" applyFill="1" applyBorder="1" applyAlignment="1">
      <alignment horizontal="center"/>
    </xf>
    <xf numFmtId="168" fontId="5" fillId="0" borderId="1" xfId="0" applyNumberFormat="1" applyFont="1" applyBorder="1" applyAlignment="1">
      <alignment horizontal="right"/>
    </xf>
    <xf numFmtId="0" fontId="4" fillId="0" borderId="2" xfId="3" applyFont="1" applyFill="1" applyBorder="1" applyAlignment="1">
      <alignment horizontal="center"/>
    </xf>
    <xf numFmtId="0" fontId="4" fillId="0" borderId="2" xfId="3" applyFont="1" applyFill="1" applyBorder="1"/>
    <xf numFmtId="15" fontId="3" fillId="0" borderId="2" xfId="3" applyNumberFormat="1" applyFont="1" applyFill="1" applyBorder="1" applyAlignment="1">
      <alignment horizontal="center"/>
    </xf>
    <xf numFmtId="167" fontId="4" fillId="0" borderId="2" xfId="3" applyNumberFormat="1" applyFont="1" applyFill="1" applyBorder="1" applyAlignment="1">
      <alignment horizontal="center"/>
    </xf>
    <xf numFmtId="166" fontId="4" fillId="0" borderId="2" xfId="1" applyNumberFormat="1" applyFont="1" applyFill="1" applyBorder="1" applyAlignment="1">
      <alignment horizontal="center"/>
    </xf>
    <xf numFmtId="164" fontId="3" fillId="0" borderId="2" xfId="2" applyNumberFormat="1" applyFont="1" applyFill="1" applyBorder="1" applyAlignment="1">
      <alignment horizontal="center"/>
    </xf>
    <xf numFmtId="0" fontId="3" fillId="0" borderId="2" xfId="3" applyFont="1" applyFill="1" applyBorder="1" applyAlignment="1">
      <alignment horizontal="center"/>
    </xf>
    <xf numFmtId="166" fontId="4" fillId="0" borderId="2" xfId="1" applyNumberFormat="1" applyFont="1" applyFill="1" applyBorder="1"/>
    <xf numFmtId="165" fontId="3" fillId="0" borderId="2" xfId="3" applyNumberFormat="1" applyFont="1" applyFill="1" applyBorder="1"/>
    <xf numFmtId="165" fontId="3" fillId="0" borderId="2" xfId="1" applyNumberFormat="1" applyFont="1" applyFill="1" applyBorder="1"/>
    <xf numFmtId="43" fontId="3" fillId="0" borderId="3" xfId="1" applyFont="1" applyFill="1" applyBorder="1"/>
    <xf numFmtId="0" fontId="3" fillId="0" borderId="0" xfId="3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169" fontId="3" fillId="0" borderId="0" xfId="3" applyNumberFormat="1" applyFont="1" applyBorder="1" applyAlignment="1">
      <alignment horizontal="center"/>
    </xf>
    <xf numFmtId="165" fontId="3" fillId="0" borderId="0" xfId="1" applyNumberFormat="1" applyFont="1" applyBorder="1"/>
    <xf numFmtId="0" fontId="2" fillId="0" borderId="0" xfId="3" applyFont="1" applyBorder="1" applyAlignment="1">
      <alignment horizontal="left"/>
    </xf>
    <xf numFmtId="0" fontId="2" fillId="2" borderId="0" xfId="3" applyFont="1" applyFill="1" applyBorder="1" applyAlignment="1">
      <alignment horizontal="center" vertical="center" wrapText="1"/>
    </xf>
    <xf numFmtId="164" fontId="2" fillId="2" borderId="0" xfId="2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/>
    </xf>
    <xf numFmtId="0" fontId="4" fillId="0" borderId="0" xfId="3" applyFont="1" applyFill="1" applyBorder="1"/>
    <xf numFmtId="15" fontId="3" fillId="0" borderId="0" xfId="3" applyNumberFormat="1" applyFont="1" applyFill="1" applyBorder="1" applyAlignment="1">
      <alignment horizontal="center"/>
    </xf>
    <xf numFmtId="167" fontId="4" fillId="0" borderId="0" xfId="3" applyNumberFormat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164" fontId="3" fillId="0" borderId="0" xfId="2" applyNumberFormat="1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/>
    </xf>
    <xf numFmtId="166" fontId="4" fillId="0" borderId="0" xfId="1" applyNumberFormat="1" applyFont="1" applyFill="1" applyBorder="1"/>
    <xf numFmtId="165" fontId="4" fillId="0" borderId="0" xfId="1" applyNumberFormat="1" applyFont="1" applyFill="1" applyBorder="1"/>
    <xf numFmtId="165" fontId="3" fillId="0" borderId="0" xfId="1" applyNumberFormat="1" applyFont="1" applyFill="1" applyBorder="1"/>
    <xf numFmtId="43" fontId="3" fillId="0" borderId="0" xfId="1" applyFont="1" applyFill="1" applyBorder="1"/>
    <xf numFmtId="164" fontId="4" fillId="0" borderId="1" xfId="2" applyNumberFormat="1" applyFont="1" applyFill="1" applyBorder="1" applyAlignment="1">
      <alignment horizontal="center"/>
    </xf>
    <xf numFmtId="43" fontId="3" fillId="0" borderId="4" xfId="1" applyFont="1" applyFill="1" applyBorder="1"/>
    <xf numFmtId="166" fontId="3" fillId="0" borderId="0" xfId="3" applyNumberFormat="1" applyFont="1" applyFill="1" applyBorder="1"/>
    <xf numFmtId="0" fontId="2" fillId="2" borderId="2" xfId="3" applyFont="1" applyFill="1" applyBorder="1" applyAlignment="1">
      <alignment horizontal="center" vertical="center" wrapText="1"/>
    </xf>
    <xf numFmtId="164" fontId="2" fillId="2" borderId="2" xfId="2" applyNumberFormat="1" applyFont="1" applyFill="1" applyBorder="1" applyAlignment="1">
      <alignment horizontal="center" vertical="center" wrapText="1"/>
    </xf>
    <xf numFmtId="165" fontId="2" fillId="2" borderId="2" xfId="1" applyNumberFormat="1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 wrapText="1"/>
    </xf>
    <xf numFmtId="165" fontId="3" fillId="0" borderId="1" xfId="3" applyNumberFormat="1" applyFont="1" applyFill="1" applyBorder="1"/>
    <xf numFmtId="0" fontId="4" fillId="0" borderId="5" xfId="3" applyFont="1" applyFill="1" applyBorder="1" applyAlignment="1">
      <alignment horizontal="center"/>
    </xf>
    <xf numFmtId="0" fontId="4" fillId="0" borderId="5" xfId="3" applyFont="1" applyFill="1" applyBorder="1"/>
    <xf numFmtId="15" fontId="3" fillId="0" borderId="6" xfId="3" applyNumberFormat="1" applyFont="1" applyFill="1" applyBorder="1" applyAlignment="1">
      <alignment horizontal="center"/>
    </xf>
    <xf numFmtId="167" fontId="4" fillId="0" borderId="5" xfId="3" applyNumberFormat="1" applyFont="1" applyFill="1" applyBorder="1" applyAlignment="1">
      <alignment horizontal="center"/>
    </xf>
    <xf numFmtId="166" fontId="4" fillId="0" borderId="5" xfId="1" applyNumberFormat="1" applyFont="1" applyFill="1" applyBorder="1" applyAlignment="1">
      <alignment horizontal="center"/>
    </xf>
    <xf numFmtId="164" fontId="4" fillId="0" borderId="5" xfId="2" applyNumberFormat="1" applyFont="1" applyFill="1" applyBorder="1" applyAlignment="1">
      <alignment horizontal="center"/>
    </xf>
    <xf numFmtId="166" fontId="4" fillId="0" borderId="5" xfId="1" applyNumberFormat="1" applyFont="1" applyFill="1" applyBorder="1"/>
    <xf numFmtId="165" fontId="3" fillId="0" borderId="5" xfId="3" applyNumberFormat="1" applyFont="1" applyFill="1" applyBorder="1"/>
    <xf numFmtId="165" fontId="3" fillId="0" borderId="5" xfId="1" applyNumberFormat="1" applyFont="1" applyFill="1" applyBorder="1"/>
    <xf numFmtId="43" fontId="3" fillId="0" borderId="7" xfId="1" applyFont="1" applyFill="1" applyBorder="1"/>
    <xf numFmtId="10" fontId="4" fillId="0" borderId="1" xfId="2" applyNumberFormat="1" applyFont="1" applyFill="1" applyBorder="1" applyAlignment="1">
      <alignment horizontal="center"/>
    </xf>
    <xf numFmtId="166" fontId="3" fillId="0" borderId="1" xfId="1" applyNumberFormat="1" applyFont="1" applyFill="1" applyBorder="1" applyAlignment="1">
      <alignment horizontal="center"/>
    </xf>
    <xf numFmtId="165" fontId="3" fillId="0" borderId="0" xfId="3" applyNumberFormat="1" applyFont="1" applyFill="1" applyBorder="1"/>
    <xf numFmtId="164" fontId="4" fillId="0" borderId="0" xfId="2" applyNumberFormat="1" applyFont="1" applyFill="1" applyBorder="1" applyAlignment="1">
      <alignment horizontal="center"/>
    </xf>
    <xf numFmtId="0" fontId="3" fillId="0" borderId="1" xfId="3" applyFont="1" applyFill="1" applyBorder="1"/>
    <xf numFmtId="167" fontId="3" fillId="0" borderId="1" xfId="3" applyNumberFormat="1" applyFont="1" applyFill="1" applyBorder="1" applyAlignment="1">
      <alignment horizontal="center"/>
    </xf>
    <xf numFmtId="166" fontId="3" fillId="0" borderId="1" xfId="3" applyNumberFormat="1" applyFont="1" applyFill="1" applyBorder="1" applyAlignment="1">
      <alignment horizontal="center"/>
    </xf>
    <xf numFmtId="166" fontId="3" fillId="0" borderId="1" xfId="1" applyNumberFormat="1" applyFont="1" applyFill="1" applyBorder="1"/>
    <xf numFmtId="165" fontId="4" fillId="0" borderId="1" xfId="1" applyNumberFormat="1" applyFont="1" applyFill="1" applyBorder="1" applyAlignment="1">
      <alignment horizontal="center"/>
    </xf>
    <xf numFmtId="165" fontId="4" fillId="0" borderId="4" xfId="1" applyNumberFormat="1" applyFont="1" applyFill="1" applyBorder="1" applyAlignment="1">
      <alignment horizontal="center"/>
    </xf>
    <xf numFmtId="0" fontId="2" fillId="2" borderId="4" xfId="3" applyFont="1" applyFill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3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2"/>
  <sheetViews>
    <sheetView showGridLines="0" tabSelected="1" view="pageBreakPreview" zoomScale="70" zoomScaleNormal="70" zoomScaleSheetLayoutView="70" zoomScalePageLayoutView="70" workbookViewId="0">
      <selection activeCell="A3" sqref="A3"/>
    </sheetView>
  </sheetViews>
  <sheetFormatPr defaultColWidth="9.109375" defaultRowHeight="15.6" x14ac:dyDescent="0.3"/>
  <cols>
    <col min="1" max="1" width="8" style="2" customWidth="1"/>
    <col min="2" max="2" width="64" style="2" bestFit="1" customWidth="1"/>
    <col min="3" max="3" width="17.6640625" style="2" customWidth="1"/>
    <col min="4" max="4" width="15.5546875" style="2" bestFit="1" customWidth="1"/>
    <col min="5" max="5" width="16.44140625" style="2" customWidth="1"/>
    <col min="6" max="6" width="14.44140625" style="3" customWidth="1"/>
    <col min="7" max="7" width="19.5546875" style="4" customWidth="1"/>
    <col min="8" max="8" width="16.6640625" style="3" customWidth="1"/>
    <col min="9" max="9" width="20.5546875" style="3" customWidth="1"/>
    <col min="10" max="10" width="12.88671875" style="2" customWidth="1"/>
    <col min="11" max="11" width="34" style="2" customWidth="1"/>
    <col min="12" max="12" width="15.44140625" style="5" bestFit="1" customWidth="1"/>
    <col min="13" max="13" width="18.6640625" style="5" bestFit="1" customWidth="1"/>
    <col min="14" max="14" width="19.6640625" style="2" customWidth="1"/>
    <col min="15" max="16384" width="9.109375" style="6"/>
  </cols>
  <sheetData>
    <row r="1" spans="1:14" x14ac:dyDescent="0.3">
      <c r="A1" s="1" t="s">
        <v>0</v>
      </c>
      <c r="C1" s="1"/>
    </row>
    <row r="2" spans="1:14" x14ac:dyDescent="0.3">
      <c r="A2" s="1" t="s">
        <v>1</v>
      </c>
      <c r="C2" s="7">
        <v>44361</v>
      </c>
      <c r="F2" s="8"/>
      <c r="I2" s="8"/>
    </row>
    <row r="3" spans="1:14" x14ac:dyDescent="0.3">
      <c r="A3" s="1"/>
      <c r="C3" s="1"/>
      <c r="F3" s="8"/>
    </row>
    <row r="5" spans="1:14" x14ac:dyDescent="0.3">
      <c r="A5" s="9" t="s">
        <v>2</v>
      </c>
    </row>
    <row r="6" spans="1:14" ht="46.8" x14ac:dyDescent="0.3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1" t="s">
        <v>9</v>
      </c>
      <c r="H6" s="10" t="s">
        <v>10</v>
      </c>
      <c r="I6" s="10" t="s">
        <v>11</v>
      </c>
      <c r="J6" s="10" t="s">
        <v>12</v>
      </c>
      <c r="K6" s="10" t="s">
        <v>13</v>
      </c>
      <c r="L6" s="12" t="s">
        <v>14</v>
      </c>
      <c r="M6" s="12" t="s">
        <v>15</v>
      </c>
      <c r="N6" s="10" t="s">
        <v>16</v>
      </c>
    </row>
    <row r="7" spans="1:14" s="24" customFormat="1" ht="15.75" hidden="1" customHeight="1" x14ac:dyDescent="0.3">
      <c r="A7" s="13">
        <v>1</v>
      </c>
      <c r="B7" s="14" t="s">
        <v>17</v>
      </c>
      <c r="C7" s="15">
        <f t="shared" ref="C7:C14" si="0">$C$2</f>
        <v>44361</v>
      </c>
      <c r="D7" s="16">
        <v>42446</v>
      </c>
      <c r="E7" s="16">
        <v>46098</v>
      </c>
      <c r="F7" s="17">
        <v>90.346136978840605</v>
      </c>
      <c r="G7" s="18">
        <v>-1.5E-3</v>
      </c>
      <c r="H7" s="19" t="s">
        <v>18</v>
      </c>
      <c r="I7" s="17">
        <v>90.893496104903164</v>
      </c>
      <c r="J7" s="20">
        <f t="shared" ref="J7:J14" si="1">ROUND(N7/K7,4)</f>
        <v>8.0000000000000002E-3</v>
      </c>
      <c r="K7" s="21">
        <v>35983606.870399997</v>
      </c>
      <c r="L7" s="22">
        <v>10480</v>
      </c>
      <c r="M7" s="22">
        <v>4991</v>
      </c>
      <c r="N7" s="23">
        <f t="shared" ref="N7:N14" si="2">L7*M7*(I7-F7)%</f>
        <v>286299.91292907903</v>
      </c>
    </row>
    <row r="8" spans="1:14" s="24" customFormat="1" ht="15.75" customHeight="1" x14ac:dyDescent="0.3">
      <c r="A8" s="13">
        <v>1</v>
      </c>
      <c r="B8" s="14" t="s">
        <v>19</v>
      </c>
      <c r="C8" s="15">
        <f t="shared" si="0"/>
        <v>44361</v>
      </c>
      <c r="D8" s="16">
        <v>43165</v>
      </c>
      <c r="E8" s="16">
        <v>44991</v>
      </c>
      <c r="F8" s="17">
        <v>99.449399999999997</v>
      </c>
      <c r="G8" s="25">
        <v>7.4999999999999997E-3</v>
      </c>
      <c r="H8" s="19" t="s">
        <v>20</v>
      </c>
      <c r="I8" s="17">
        <v>98.596900000000005</v>
      </c>
      <c r="J8" s="20">
        <f t="shared" si="1"/>
        <v>-1.6899999999999998E-2</v>
      </c>
      <c r="K8" s="26">
        <v>36323139.914499998</v>
      </c>
      <c r="L8" s="22">
        <v>18000</v>
      </c>
      <c r="M8" s="22">
        <v>4000</v>
      </c>
      <c r="N8" s="23">
        <f t="shared" si="2"/>
        <v>-613799.99999999418</v>
      </c>
    </row>
    <row r="9" spans="1:14" s="24" customFormat="1" ht="15.75" customHeight="1" x14ac:dyDescent="0.3">
      <c r="A9" s="13">
        <v>2</v>
      </c>
      <c r="B9" s="14" t="s">
        <v>21</v>
      </c>
      <c r="C9" s="15">
        <f t="shared" si="0"/>
        <v>44361</v>
      </c>
      <c r="D9" s="16">
        <v>42934</v>
      </c>
      <c r="E9" s="16">
        <v>44760</v>
      </c>
      <c r="F9" s="17">
        <v>100.5098</v>
      </c>
      <c r="G9" s="25">
        <v>1.4999999999999999E-2</v>
      </c>
      <c r="H9" s="19" t="s">
        <v>20</v>
      </c>
      <c r="I9" s="17">
        <v>98.699100000000001</v>
      </c>
      <c r="J9" s="20">
        <f t="shared" si="1"/>
        <v>-1.18E-2</v>
      </c>
      <c r="K9" s="26">
        <v>36323139.914499998</v>
      </c>
      <c r="L9" s="22">
        <v>10000</v>
      </c>
      <c r="M9" s="22">
        <v>2375</v>
      </c>
      <c r="N9" s="23">
        <f t="shared" si="2"/>
        <v>-430041.2499999993</v>
      </c>
    </row>
    <row r="10" spans="1:14" s="24" customFormat="1" ht="15.75" hidden="1" customHeight="1" x14ac:dyDescent="0.3">
      <c r="A10" s="13">
        <v>2</v>
      </c>
      <c r="B10" s="14" t="s">
        <v>22</v>
      </c>
      <c r="C10" s="15">
        <f t="shared" si="0"/>
        <v>44361</v>
      </c>
      <c r="D10" s="16">
        <v>42768</v>
      </c>
      <c r="E10" s="16">
        <v>44959</v>
      </c>
      <c r="F10" s="20">
        <v>87.410891850704047</v>
      </c>
      <c r="G10" s="25">
        <v>1.4999999999999999E-2</v>
      </c>
      <c r="H10" s="19" t="s">
        <v>20</v>
      </c>
      <c r="I10" s="20">
        <v>86.017545259445228</v>
      </c>
      <c r="J10" s="20">
        <f t="shared" si="1"/>
        <v>-8.6E-3</v>
      </c>
      <c r="K10" s="21">
        <v>37238864.110200003</v>
      </c>
      <c r="L10" s="22">
        <v>500</v>
      </c>
      <c r="M10" s="22">
        <v>45832.66</v>
      </c>
      <c r="N10" s="23">
        <f t="shared" si="2"/>
        <v>-319303.90289662214</v>
      </c>
    </row>
    <row r="11" spans="1:14" s="24" customFormat="1" ht="15.75" hidden="1" customHeight="1" x14ac:dyDescent="0.3">
      <c r="A11" s="13">
        <v>2</v>
      </c>
      <c r="B11" s="14" t="s">
        <v>23</v>
      </c>
      <c r="C11" s="15">
        <f t="shared" si="0"/>
        <v>44361</v>
      </c>
      <c r="D11" s="16">
        <v>43907</v>
      </c>
      <c r="E11" s="16">
        <v>47559</v>
      </c>
      <c r="F11" s="17">
        <v>100.41513060256094</v>
      </c>
      <c r="G11" s="25">
        <v>1.4999999999999999E-2</v>
      </c>
      <c r="H11" s="19" t="s">
        <v>20</v>
      </c>
      <c r="I11" s="17">
        <v>91.918595327281324</v>
      </c>
      <c r="J11" s="20">
        <f t="shared" si="1"/>
        <v>-0.1191</v>
      </c>
      <c r="K11" s="21">
        <v>35667629.378600001</v>
      </c>
      <c r="L11" s="22">
        <v>50</v>
      </c>
      <c r="M11" s="22">
        <v>1000000</v>
      </c>
      <c r="N11" s="23">
        <f t="shared" si="2"/>
        <v>-4248267.6376398066</v>
      </c>
    </row>
    <row r="12" spans="1:14" s="24" customFormat="1" ht="15.75" hidden="1" customHeight="1" x14ac:dyDescent="0.3">
      <c r="A12" s="13">
        <v>5</v>
      </c>
      <c r="B12" s="14" t="s">
        <v>24</v>
      </c>
      <c r="C12" s="15">
        <f t="shared" si="0"/>
        <v>44361</v>
      </c>
      <c r="D12" s="16">
        <v>43160</v>
      </c>
      <c r="E12" s="16">
        <v>44986</v>
      </c>
      <c r="F12" s="17">
        <v>99.986662182950553</v>
      </c>
      <c r="G12" s="25">
        <v>1E-3</v>
      </c>
      <c r="H12" s="19" t="s">
        <v>20</v>
      </c>
      <c r="I12" s="17">
        <v>99.783800535158235</v>
      </c>
      <c r="J12" s="20">
        <f t="shared" si="1"/>
        <v>-5.4000000000000003E-3</v>
      </c>
      <c r="K12" s="21">
        <v>37716058.631999999</v>
      </c>
      <c r="L12" s="22">
        <v>1000</v>
      </c>
      <c r="M12" s="22">
        <v>100000</v>
      </c>
      <c r="N12" s="23">
        <f t="shared" si="2"/>
        <v>-202861.64779231799</v>
      </c>
    </row>
    <row r="13" spans="1:14" s="24" customFormat="1" ht="15.75" customHeight="1" x14ac:dyDescent="0.3">
      <c r="A13" s="13">
        <v>3</v>
      </c>
      <c r="B13" s="14" t="s">
        <v>25</v>
      </c>
      <c r="C13" s="15">
        <f t="shared" si="0"/>
        <v>44361</v>
      </c>
      <c r="D13" s="16">
        <v>42727</v>
      </c>
      <c r="E13" s="16">
        <v>46379</v>
      </c>
      <c r="F13" s="17">
        <v>100</v>
      </c>
      <c r="G13" s="25">
        <v>7.4999999999999997E-3</v>
      </c>
      <c r="H13" s="19" t="s">
        <v>20</v>
      </c>
      <c r="I13" s="17">
        <v>96.942099999999996</v>
      </c>
      <c r="J13" s="20">
        <f t="shared" si="1"/>
        <v>-0.1009</v>
      </c>
      <c r="K13" s="26">
        <v>36323139.914499998</v>
      </c>
      <c r="L13" s="22">
        <v>1200</v>
      </c>
      <c r="M13" s="22">
        <v>99840</v>
      </c>
      <c r="N13" s="23">
        <f t="shared" si="2"/>
        <v>-3663608.8320000046</v>
      </c>
    </row>
    <row r="14" spans="1:14" s="24" customFormat="1" ht="15.75" hidden="1" customHeight="1" x14ac:dyDescent="0.3">
      <c r="A14" s="27">
        <v>2</v>
      </c>
      <c r="B14" s="28" t="s">
        <v>26</v>
      </c>
      <c r="C14" s="29">
        <f t="shared" si="0"/>
        <v>44361</v>
      </c>
      <c r="D14" s="30">
        <v>42419</v>
      </c>
      <c r="E14" s="30">
        <v>46072</v>
      </c>
      <c r="F14" s="31">
        <v>96.321689848909429</v>
      </c>
      <c r="G14" s="32">
        <v>-1.5E-3</v>
      </c>
      <c r="H14" s="33" t="s">
        <v>18</v>
      </c>
      <c r="I14" s="31">
        <v>96.911010470544085</v>
      </c>
      <c r="J14" s="34">
        <f t="shared" si="1"/>
        <v>6.8999999999999999E-3</v>
      </c>
      <c r="K14" s="35">
        <v>35983606.870399997</v>
      </c>
      <c r="L14" s="36">
        <v>425</v>
      </c>
      <c r="M14" s="36">
        <v>99820</v>
      </c>
      <c r="N14" s="37">
        <f t="shared" si="2"/>
        <v>250010.43391917812</v>
      </c>
    </row>
    <row r="15" spans="1:14" x14ac:dyDescent="0.3">
      <c r="A15" s="6"/>
      <c r="B15" s="6"/>
      <c r="C15" s="6"/>
      <c r="D15" s="6"/>
      <c r="E15" s="6"/>
      <c r="F15" s="38"/>
      <c r="G15" s="39"/>
      <c r="H15" s="38"/>
      <c r="I15" s="40"/>
      <c r="J15" s="6"/>
      <c r="K15" s="6"/>
      <c r="L15" s="41"/>
      <c r="M15" s="41"/>
      <c r="N15" s="6"/>
    </row>
    <row r="16" spans="1:14" hidden="1" x14ac:dyDescent="0.3">
      <c r="A16" s="42" t="s">
        <v>27</v>
      </c>
      <c r="B16" s="6"/>
      <c r="C16" s="6"/>
      <c r="D16" s="6"/>
      <c r="E16" s="6"/>
      <c r="F16" s="38"/>
      <c r="G16" s="39"/>
      <c r="H16" s="38"/>
      <c r="I16" s="38"/>
      <c r="J16" s="6"/>
      <c r="K16" s="6"/>
      <c r="L16" s="41"/>
      <c r="M16" s="41"/>
      <c r="N16" s="6"/>
    </row>
    <row r="17" spans="1:14" ht="46.8" hidden="1" x14ac:dyDescent="0.3">
      <c r="A17" s="43" t="s">
        <v>3</v>
      </c>
      <c r="B17" s="43" t="s">
        <v>4</v>
      </c>
      <c r="C17" s="43" t="s">
        <v>5</v>
      </c>
      <c r="D17" s="43" t="s">
        <v>6</v>
      </c>
      <c r="E17" s="43" t="s">
        <v>7</v>
      </c>
      <c r="F17" s="43" t="s">
        <v>8</v>
      </c>
      <c r="G17" s="44" t="s">
        <v>9</v>
      </c>
      <c r="H17" s="43" t="s">
        <v>10</v>
      </c>
      <c r="I17" s="43" t="s">
        <v>11</v>
      </c>
      <c r="J17" s="43" t="s">
        <v>12</v>
      </c>
      <c r="K17" s="43" t="s">
        <v>13</v>
      </c>
      <c r="L17" s="45" t="s">
        <v>14</v>
      </c>
      <c r="M17" s="45" t="s">
        <v>15</v>
      </c>
      <c r="N17" s="43" t="s">
        <v>16</v>
      </c>
    </row>
    <row r="18" spans="1:14" s="24" customFormat="1" hidden="1" x14ac:dyDescent="0.3">
      <c r="A18" s="46">
        <v>1</v>
      </c>
      <c r="B18" s="47" t="s">
        <v>28</v>
      </c>
      <c r="C18" s="48">
        <f>$C$2</f>
        <v>44361</v>
      </c>
      <c r="D18" s="49">
        <v>41325</v>
      </c>
      <c r="E18" s="49">
        <v>44247</v>
      </c>
      <c r="F18" s="50" t="e">
        <f>#REF!</f>
        <v>#REF!</v>
      </c>
      <c r="G18" s="51" t="e">
        <f>#REF!</f>
        <v>#REF!</v>
      </c>
      <c r="H18" s="52" t="e">
        <f>#REF!</f>
        <v>#REF!</v>
      </c>
      <c r="I18" s="50" t="e">
        <f>#REF!</f>
        <v>#REF!</v>
      </c>
      <c r="J18" s="53" t="e">
        <f>ROUND(N18/K18,4)</f>
        <v>#REF!</v>
      </c>
      <c r="K18" s="54">
        <v>18460455.1613</v>
      </c>
      <c r="L18" s="55">
        <v>2000</v>
      </c>
      <c r="M18" s="55" t="e">
        <f>#REF!</f>
        <v>#REF!</v>
      </c>
      <c r="N18" s="56" t="e">
        <f>L18*M18*(I18-F18)%</f>
        <v>#REF!</v>
      </c>
    </row>
    <row r="19" spans="1:14" s="24" customFormat="1" hidden="1" x14ac:dyDescent="0.3">
      <c r="A19" s="46">
        <v>1</v>
      </c>
      <c r="B19" s="47" t="s">
        <v>17</v>
      </c>
      <c r="C19" s="48">
        <f>$C$2</f>
        <v>44361</v>
      </c>
      <c r="D19" s="49">
        <v>42446</v>
      </c>
      <c r="E19" s="49">
        <v>46098</v>
      </c>
      <c r="F19" s="50">
        <f>F7</f>
        <v>90.346136978840605</v>
      </c>
      <c r="G19" s="51">
        <f>G7</f>
        <v>-1.5E-3</v>
      </c>
      <c r="H19" s="52" t="s">
        <v>20</v>
      </c>
      <c r="I19" s="50">
        <f>I7</f>
        <v>90.893496104903164</v>
      </c>
      <c r="J19" s="53">
        <f>ROUND(N19/K19,4)</f>
        <v>7.8E-2</v>
      </c>
      <c r="K19" s="54">
        <v>18397476.333299998</v>
      </c>
      <c r="L19" s="55">
        <v>52500</v>
      </c>
      <c r="M19" s="55">
        <f>M7</f>
        <v>4991</v>
      </c>
      <c r="N19" s="56">
        <f>L19*M19*(I19-F19)%</f>
        <v>1434231.4340435734</v>
      </c>
    </row>
    <row r="20" spans="1:14" s="24" customFormat="1" hidden="1" x14ac:dyDescent="0.3">
      <c r="A20" s="46">
        <v>1</v>
      </c>
      <c r="B20" s="47" t="s">
        <v>19</v>
      </c>
      <c r="C20" s="48">
        <f>$C$2</f>
        <v>44361</v>
      </c>
      <c r="D20" s="49">
        <v>43165</v>
      </c>
      <c r="E20" s="49">
        <v>44991</v>
      </c>
      <c r="F20" s="50">
        <v>99.221635880026099</v>
      </c>
      <c r="G20" s="51">
        <v>1.5E-3</v>
      </c>
      <c r="H20" s="52" t="s">
        <v>20</v>
      </c>
      <c r="I20" s="50">
        <v>98.98288101887978</v>
      </c>
      <c r="J20" s="53">
        <f>ROUND(N20/K20,4)</f>
        <v>-4.1999999999999997E-3</v>
      </c>
      <c r="K20" s="54">
        <v>40154909.262500003</v>
      </c>
      <c r="L20" s="55">
        <v>14000</v>
      </c>
      <c r="M20" s="55">
        <v>5000</v>
      </c>
      <c r="N20" s="56">
        <f>L20*M20*(I20-F20)%</f>
        <v>-167128.4028024232</v>
      </c>
    </row>
    <row r="21" spans="1:14" s="24" customFormat="1" hidden="1" x14ac:dyDescent="0.3">
      <c r="A21" s="46">
        <v>1</v>
      </c>
      <c r="B21" s="47" t="s">
        <v>21</v>
      </c>
      <c r="C21" s="48">
        <f>$C$2</f>
        <v>44361</v>
      </c>
      <c r="D21" s="49">
        <v>42934</v>
      </c>
      <c r="E21" s="49">
        <v>44760</v>
      </c>
      <c r="F21" s="50">
        <f>F9</f>
        <v>100.5098</v>
      </c>
      <c r="G21" s="51">
        <f>G9</f>
        <v>1.4999999999999999E-2</v>
      </c>
      <c r="H21" s="52" t="s">
        <v>20</v>
      </c>
      <c r="I21" s="50">
        <f>I9</f>
        <v>98.699100000000001</v>
      </c>
      <c r="J21" s="53">
        <f>ROUND(N21/K21,4)</f>
        <v>-2.3699999999999999E-2</v>
      </c>
      <c r="K21" s="54">
        <v>18153171.964400001</v>
      </c>
      <c r="L21" s="55">
        <v>10000</v>
      </c>
      <c r="M21" s="55">
        <f>M9</f>
        <v>2375</v>
      </c>
      <c r="N21" s="56">
        <f>L21*M21*(I21-F21)%</f>
        <v>-430041.2499999993</v>
      </c>
    </row>
    <row r="22" spans="1:14" s="24" customFormat="1" ht="15.75" hidden="1" customHeight="1" x14ac:dyDescent="0.3">
      <c r="A22" s="46">
        <v>3</v>
      </c>
      <c r="B22" s="47" t="s">
        <v>29</v>
      </c>
      <c r="C22" s="48">
        <f>$C$2</f>
        <v>44361</v>
      </c>
      <c r="D22" s="49">
        <v>41912</v>
      </c>
      <c r="E22" s="49">
        <v>45565</v>
      </c>
      <c r="F22" s="50">
        <v>97.746300000000005</v>
      </c>
      <c r="G22" s="51">
        <v>1.5E-3</v>
      </c>
      <c r="H22" s="52" t="s">
        <v>20</v>
      </c>
      <c r="I22" s="50">
        <v>97.249151801255465</v>
      </c>
      <c r="J22" s="53">
        <f>ROUND(N22/K22,4)</f>
        <v>-2.5700000000000001E-2</v>
      </c>
      <c r="K22" s="54">
        <v>37716058.631999999</v>
      </c>
      <c r="L22" s="55">
        <v>39000</v>
      </c>
      <c r="M22" s="55">
        <v>4991</v>
      </c>
      <c r="N22" s="56">
        <f>L22*M22*(I22-F22)%</f>
        <v>-967693.99737425975</v>
      </c>
    </row>
    <row r="23" spans="1:14" s="24" customFormat="1" ht="15.75" customHeight="1" x14ac:dyDescent="0.3">
      <c r="A23" s="46"/>
      <c r="B23" s="47"/>
      <c r="C23" s="48"/>
      <c r="D23" s="49"/>
      <c r="E23" s="49"/>
      <c r="F23" s="50"/>
      <c r="G23" s="51"/>
      <c r="H23" s="52"/>
      <c r="I23" s="50"/>
      <c r="J23" s="53"/>
      <c r="K23" s="54"/>
      <c r="L23" s="55"/>
      <c r="M23" s="55"/>
      <c r="N23" s="56"/>
    </row>
    <row r="24" spans="1:14" s="24" customFormat="1" ht="15.75" customHeight="1" x14ac:dyDescent="0.3">
      <c r="A24" s="42" t="s">
        <v>30</v>
      </c>
      <c r="B24" s="47"/>
      <c r="C24" s="48"/>
      <c r="D24" s="49"/>
      <c r="E24" s="49"/>
      <c r="F24" s="50"/>
      <c r="G24" s="51"/>
      <c r="H24" s="52"/>
      <c r="I24" s="50"/>
      <c r="J24" s="53"/>
      <c r="K24" s="54"/>
      <c r="L24" s="55"/>
      <c r="M24" s="55"/>
      <c r="N24" s="56"/>
    </row>
    <row r="25" spans="1:14" ht="46.8" x14ac:dyDescent="0.3">
      <c r="A25" s="10" t="s">
        <v>3</v>
      </c>
      <c r="B25" s="10" t="s">
        <v>4</v>
      </c>
      <c r="C25" s="10" t="s">
        <v>5</v>
      </c>
      <c r="D25" s="10" t="s">
        <v>6</v>
      </c>
      <c r="E25" s="10" t="s">
        <v>7</v>
      </c>
      <c r="F25" s="10" t="s">
        <v>8</v>
      </c>
      <c r="G25" s="11" t="s">
        <v>9</v>
      </c>
      <c r="H25" s="10" t="s">
        <v>10</v>
      </c>
      <c r="I25" s="10" t="s">
        <v>11</v>
      </c>
      <c r="J25" s="10" t="s">
        <v>12</v>
      </c>
      <c r="K25" s="10" t="s">
        <v>13</v>
      </c>
      <c r="L25" s="12" t="s">
        <v>14</v>
      </c>
      <c r="M25" s="12" t="s">
        <v>15</v>
      </c>
      <c r="N25" s="10" t="s">
        <v>16</v>
      </c>
    </row>
    <row r="26" spans="1:14" s="24" customFormat="1" ht="15.75" customHeight="1" x14ac:dyDescent="0.3">
      <c r="A26" s="13">
        <v>1</v>
      </c>
      <c r="B26" s="14" t="s">
        <v>19</v>
      </c>
      <c r="C26" s="15">
        <f t="shared" ref="C26" si="3">$C$2</f>
        <v>44361</v>
      </c>
      <c r="D26" s="16">
        <v>43165</v>
      </c>
      <c r="E26" s="16">
        <v>44991</v>
      </c>
      <c r="F26" s="17">
        <v>99.449399999999997</v>
      </c>
      <c r="G26" s="25">
        <v>7.4999999999999997E-3</v>
      </c>
      <c r="H26" s="19" t="s">
        <v>20</v>
      </c>
      <c r="I26" s="17">
        <v>98.596900000000005</v>
      </c>
      <c r="J26" s="20">
        <f t="shared" ref="J26" si="4">ROUND(N26/K26,4)</f>
        <v>-4.1000000000000003E-3</v>
      </c>
      <c r="K26" s="26">
        <v>182383690.99950001</v>
      </c>
      <c r="L26" s="22">
        <v>22000</v>
      </c>
      <c r="M26" s="22">
        <v>4000</v>
      </c>
      <c r="N26" s="23">
        <f t="shared" ref="N26" si="5">L26*M26*(I26-F26)%</f>
        <v>-750199.9999999929</v>
      </c>
    </row>
    <row r="27" spans="1:14" s="24" customFormat="1" ht="15.75" customHeight="1" x14ac:dyDescent="0.3">
      <c r="A27" s="46"/>
      <c r="B27" s="47"/>
      <c r="C27" s="48"/>
      <c r="D27" s="49"/>
      <c r="E27" s="49"/>
      <c r="F27" s="50"/>
      <c r="G27" s="51"/>
      <c r="H27" s="52"/>
      <c r="I27" s="50"/>
      <c r="J27" s="53"/>
      <c r="K27" s="54"/>
      <c r="L27" s="55"/>
      <c r="M27" s="55"/>
      <c r="N27" s="56"/>
    </row>
    <row r="28" spans="1:14" s="24" customFormat="1" ht="15.75" customHeight="1" x14ac:dyDescent="0.3">
      <c r="A28" s="9" t="s">
        <v>31</v>
      </c>
      <c r="B28" s="47"/>
      <c r="C28" s="48"/>
      <c r="D28" s="49"/>
      <c r="E28" s="49"/>
      <c r="F28" s="50"/>
      <c r="G28" s="51"/>
      <c r="H28" s="52"/>
      <c r="I28" s="50"/>
      <c r="J28" s="53"/>
      <c r="K28" s="54"/>
      <c r="L28" s="55"/>
      <c r="M28" s="55"/>
      <c r="N28" s="56"/>
    </row>
    <row r="29" spans="1:14" ht="46.8" x14ac:dyDescent="0.3">
      <c r="A29" s="10" t="s">
        <v>3</v>
      </c>
      <c r="B29" s="10" t="s">
        <v>4</v>
      </c>
      <c r="C29" s="10" t="s">
        <v>5</v>
      </c>
      <c r="D29" s="10" t="s">
        <v>6</v>
      </c>
      <c r="E29" s="10" t="s">
        <v>7</v>
      </c>
      <c r="F29" s="10" t="s">
        <v>8</v>
      </c>
      <c r="G29" s="11" t="s">
        <v>9</v>
      </c>
      <c r="H29" s="10" t="s">
        <v>10</v>
      </c>
      <c r="I29" s="10" t="s">
        <v>11</v>
      </c>
      <c r="J29" s="10" t="s">
        <v>12</v>
      </c>
      <c r="K29" s="10" t="s">
        <v>13</v>
      </c>
      <c r="L29" s="12" t="s">
        <v>14</v>
      </c>
      <c r="M29" s="12" t="s">
        <v>15</v>
      </c>
      <c r="N29" s="10" t="s">
        <v>16</v>
      </c>
    </row>
    <row r="30" spans="1:14" s="24" customFormat="1" x14ac:dyDescent="0.3">
      <c r="A30" s="13">
        <v>1</v>
      </c>
      <c r="B30" s="14" t="s">
        <v>32</v>
      </c>
      <c r="C30" s="15">
        <f>$C$2</f>
        <v>44361</v>
      </c>
      <c r="D30" s="16">
        <v>43069</v>
      </c>
      <c r="E30" s="16">
        <v>45260</v>
      </c>
      <c r="F30" s="17">
        <v>101.1442</v>
      </c>
      <c r="G30" s="25">
        <v>1.4999999999999999E-2</v>
      </c>
      <c r="H30" s="17" t="str">
        <f>H8</f>
        <v>Markup</v>
      </c>
      <c r="I30" s="17">
        <v>99.296899999999994</v>
      </c>
      <c r="J30" s="20">
        <f>ROUND(N30/K30,4)</f>
        <v>-2.2800000000000001E-2</v>
      </c>
      <c r="K30" s="26">
        <v>75010234.469999999</v>
      </c>
      <c r="L30" s="22">
        <v>1853</v>
      </c>
      <c r="M30" s="22">
        <v>50000</v>
      </c>
      <c r="N30" s="23">
        <f>L30*M30*(I30-F30)%</f>
        <v>-1711523.4500000039</v>
      </c>
    </row>
    <row r="31" spans="1:14" s="24" customFormat="1" hidden="1" x14ac:dyDescent="0.3">
      <c r="A31" s="13">
        <v>2</v>
      </c>
      <c r="B31" s="14" t="s">
        <v>33</v>
      </c>
      <c r="C31" s="15">
        <f>$C$2</f>
        <v>44361</v>
      </c>
      <c r="D31" s="16">
        <v>43054</v>
      </c>
      <c r="E31" s="16">
        <v>44515</v>
      </c>
      <c r="F31" s="17">
        <v>101.4846</v>
      </c>
      <c r="G31" s="18">
        <v>1.4999999999999999E-2</v>
      </c>
      <c r="H31" s="17" t="s">
        <v>20</v>
      </c>
      <c r="I31" s="17">
        <v>100.631</v>
      </c>
      <c r="J31" s="20">
        <f>ROUND(N31/K31,4)</f>
        <v>-2.7E-2</v>
      </c>
      <c r="K31" s="21">
        <v>60963309.732500002</v>
      </c>
      <c r="L31" s="22">
        <v>3450</v>
      </c>
      <c r="M31" s="22">
        <v>55872.76</v>
      </c>
      <c r="N31" s="23">
        <f>L31*M31*(I31-F31)%</f>
        <v>-1645408.0837920003</v>
      </c>
    </row>
    <row r="32" spans="1:14" s="24" customFormat="1" ht="21" hidden="1" customHeight="1" x14ac:dyDescent="0.3">
      <c r="A32" s="13">
        <v>1</v>
      </c>
      <c r="B32" s="14" t="s">
        <v>22</v>
      </c>
      <c r="C32" s="15">
        <f>$C$2</f>
        <v>44361</v>
      </c>
      <c r="D32" s="16">
        <v>42768</v>
      </c>
      <c r="E32" s="16">
        <v>44959</v>
      </c>
      <c r="F32" s="20">
        <f>F10</f>
        <v>87.410891850704047</v>
      </c>
      <c r="G32" s="57">
        <f>G10</f>
        <v>1.4999999999999999E-2</v>
      </c>
      <c r="H32" s="17" t="str">
        <f>H10</f>
        <v>Markup</v>
      </c>
      <c r="I32" s="20">
        <f>I10</f>
        <v>86.017545259445228</v>
      </c>
      <c r="J32" s="20">
        <f>ROUND(N32/K32,4)</f>
        <v>-9.4999999999999998E-3</v>
      </c>
      <c r="K32" s="21">
        <v>67035065.775899999</v>
      </c>
      <c r="L32" s="22">
        <v>1000</v>
      </c>
      <c r="M32" s="22">
        <f>M10</f>
        <v>45832.66</v>
      </c>
      <c r="N32" s="58">
        <f>L32*M32*(I32-F32)%</f>
        <v>-638607.80579324428</v>
      </c>
    </row>
    <row r="33" spans="1:14" s="24" customFormat="1" ht="21" hidden="1" customHeight="1" x14ac:dyDescent="0.3">
      <c r="A33" s="13">
        <v>2</v>
      </c>
      <c r="B33" s="14" t="s">
        <v>34</v>
      </c>
      <c r="C33" s="15">
        <f>C32</f>
        <v>44361</v>
      </c>
      <c r="D33" s="16">
        <v>43839</v>
      </c>
      <c r="E33" s="16">
        <v>47492</v>
      </c>
      <c r="F33" s="20">
        <v>99.595304073382522</v>
      </c>
      <c r="G33" s="57">
        <v>-1.5E-3</v>
      </c>
      <c r="H33" s="19" t="s">
        <v>18</v>
      </c>
      <c r="I33" s="20">
        <v>100.59486125493441</v>
      </c>
      <c r="J33" s="20">
        <f>ROUND(N33/K33,4)</f>
        <v>5.2900000000000003E-2</v>
      </c>
      <c r="K33" s="21">
        <v>67035065.775899999</v>
      </c>
      <c r="L33" s="22">
        <v>355</v>
      </c>
      <c r="M33" s="22">
        <v>1000000</v>
      </c>
      <c r="N33" s="58">
        <f>L33*M33*(I33-F33)%</f>
        <v>3548427.9945092197</v>
      </c>
    </row>
    <row r="34" spans="1:14" s="24" customFormat="1" x14ac:dyDescent="0.3">
      <c r="A34" s="46"/>
      <c r="B34" s="47"/>
      <c r="C34" s="48"/>
      <c r="D34" s="49"/>
      <c r="E34" s="49"/>
      <c r="F34" s="50"/>
      <c r="G34" s="51"/>
      <c r="H34" s="52"/>
      <c r="I34" s="50"/>
      <c r="J34" s="53"/>
      <c r="K34" s="59"/>
      <c r="L34" s="55"/>
      <c r="M34" s="55"/>
      <c r="N34" s="56"/>
    </row>
    <row r="35" spans="1:14" x14ac:dyDescent="0.3">
      <c r="A35" s="9" t="s">
        <v>35</v>
      </c>
    </row>
    <row r="36" spans="1:14" ht="46.8" x14ac:dyDescent="0.3">
      <c r="A36" s="60" t="s">
        <v>3</v>
      </c>
      <c r="B36" s="60" t="s">
        <v>4</v>
      </c>
      <c r="C36" s="60" t="s">
        <v>5</v>
      </c>
      <c r="D36" s="60" t="s">
        <v>6</v>
      </c>
      <c r="E36" s="60" t="s">
        <v>7</v>
      </c>
      <c r="F36" s="60" t="s">
        <v>8</v>
      </c>
      <c r="G36" s="61" t="s">
        <v>9</v>
      </c>
      <c r="H36" s="60" t="s">
        <v>10</v>
      </c>
      <c r="I36" s="60" t="s">
        <v>11</v>
      </c>
      <c r="J36" s="60" t="s">
        <v>12</v>
      </c>
      <c r="K36" s="60" t="s">
        <v>13</v>
      </c>
      <c r="L36" s="62" t="s">
        <v>14</v>
      </c>
      <c r="M36" s="62" t="s">
        <v>15</v>
      </c>
      <c r="N36" s="63" t="s">
        <v>16</v>
      </c>
    </row>
    <row r="37" spans="1:14" s="24" customFormat="1" ht="15.75" hidden="1" customHeight="1" x14ac:dyDescent="0.3">
      <c r="A37" s="13">
        <v>1</v>
      </c>
      <c r="B37" s="14" t="s">
        <v>17</v>
      </c>
      <c r="C37" s="15">
        <f t="shared" ref="C37:C42" si="6">$C$2</f>
        <v>44361</v>
      </c>
      <c r="D37" s="16">
        <v>42446</v>
      </c>
      <c r="E37" s="16">
        <v>46098</v>
      </c>
      <c r="F37" s="17">
        <f>F7</f>
        <v>90.346136978840605</v>
      </c>
      <c r="G37" s="18">
        <f>G7</f>
        <v>-1.5E-3</v>
      </c>
      <c r="H37" s="19" t="str">
        <f>H7</f>
        <v>Markdown</v>
      </c>
      <c r="I37" s="17">
        <f>I7</f>
        <v>90.893496104903164</v>
      </c>
      <c r="J37" s="20">
        <f>ROUND(N37/K37,4)</f>
        <v>1.06E-2</v>
      </c>
      <c r="K37" s="64">
        <v>12900609.9385</v>
      </c>
      <c r="L37" s="22">
        <v>5000</v>
      </c>
      <c r="M37" s="22">
        <f>M7</f>
        <v>4991</v>
      </c>
      <c r="N37" s="58">
        <f t="shared" ref="N37:N42" si="7">L37*M37*(I37-F37)%</f>
        <v>136593.46990891176</v>
      </c>
    </row>
    <row r="38" spans="1:14" s="24" customFormat="1" ht="15.75" hidden="1" customHeight="1" x14ac:dyDescent="0.3">
      <c r="A38" s="65">
        <v>2</v>
      </c>
      <c r="B38" s="66" t="s">
        <v>28</v>
      </c>
      <c r="C38" s="67">
        <f t="shared" si="6"/>
        <v>44361</v>
      </c>
      <c r="D38" s="68">
        <v>41325</v>
      </c>
      <c r="E38" s="68">
        <v>44247</v>
      </c>
      <c r="F38" s="69" t="e">
        <f>#REF!</f>
        <v>#REF!</v>
      </c>
      <c r="G38" s="70" t="e">
        <f>#REF!</f>
        <v>#REF!</v>
      </c>
      <c r="H38" s="69" t="e">
        <f>#REF!</f>
        <v>#REF!</v>
      </c>
      <c r="I38" s="69" t="e">
        <f>#REF!</f>
        <v>#REF!</v>
      </c>
      <c r="J38" s="71" t="e">
        <f>ROUND(N38/K38,4)</f>
        <v>#REF!</v>
      </c>
      <c r="K38" s="72">
        <v>14050427.3233</v>
      </c>
      <c r="L38" s="73">
        <v>6581</v>
      </c>
      <c r="M38" s="73" t="e">
        <f>#REF!</f>
        <v>#REF!</v>
      </c>
      <c r="N38" s="74" t="e">
        <f t="shared" si="7"/>
        <v>#REF!</v>
      </c>
    </row>
    <row r="39" spans="1:14" s="24" customFormat="1" ht="15.75" hidden="1" customHeight="1" x14ac:dyDescent="0.3">
      <c r="A39" s="13">
        <v>1</v>
      </c>
      <c r="B39" s="14" t="s">
        <v>23</v>
      </c>
      <c r="C39" s="15">
        <f t="shared" si="6"/>
        <v>44361</v>
      </c>
      <c r="D39" s="16">
        <f>D11</f>
        <v>43907</v>
      </c>
      <c r="E39" s="16">
        <f>E11</f>
        <v>47559</v>
      </c>
      <c r="F39" s="17">
        <f>F11</f>
        <v>100.41513060256094</v>
      </c>
      <c r="G39" s="75">
        <f>G11</f>
        <v>1.4999999999999999E-2</v>
      </c>
      <c r="H39" s="16" t="str">
        <f>H11</f>
        <v>Markup</v>
      </c>
      <c r="I39" s="17">
        <f>I11</f>
        <v>91.918595327281324</v>
      </c>
      <c r="J39" s="20">
        <f>ROUND(N39/K39,4)</f>
        <v>-0.14660000000000001</v>
      </c>
      <c r="K39" s="64">
        <v>11595142.245200001</v>
      </c>
      <c r="L39" s="22">
        <v>20</v>
      </c>
      <c r="M39" s="22">
        <f>M11</f>
        <v>1000000</v>
      </c>
      <c r="N39" s="58">
        <f t="shared" si="7"/>
        <v>-1699307.0550559226</v>
      </c>
    </row>
    <row r="40" spans="1:14" s="24" customFormat="1" x14ac:dyDescent="0.3">
      <c r="A40" s="13">
        <v>1</v>
      </c>
      <c r="B40" s="14" t="s">
        <v>21</v>
      </c>
      <c r="C40" s="15">
        <f t="shared" si="6"/>
        <v>44361</v>
      </c>
      <c r="D40" s="16">
        <v>42934</v>
      </c>
      <c r="E40" s="16">
        <v>44760</v>
      </c>
      <c r="F40" s="17">
        <v>100.5098</v>
      </c>
      <c r="G40" s="25">
        <v>1.4999999999999999E-2</v>
      </c>
      <c r="H40" s="19" t="s">
        <v>20</v>
      </c>
      <c r="I40" s="17">
        <v>98.699100000000001</v>
      </c>
      <c r="J40" s="20">
        <f t="shared" ref="J40:J41" si="8">ROUND(N40/K40,4)</f>
        <v>-6.0699999999999997E-2</v>
      </c>
      <c r="K40" s="26">
        <v>12047074.527100001</v>
      </c>
      <c r="L40" s="21">
        <v>17000</v>
      </c>
      <c r="M40" s="21">
        <f>M9</f>
        <v>2375</v>
      </c>
      <c r="N40" s="23">
        <f t="shared" si="7"/>
        <v>-731070.12499999884</v>
      </c>
    </row>
    <row r="41" spans="1:14" s="24" customFormat="1" x14ac:dyDescent="0.3">
      <c r="A41" s="13">
        <v>2</v>
      </c>
      <c r="B41" s="14" t="s">
        <v>25</v>
      </c>
      <c r="C41" s="15">
        <f t="shared" si="6"/>
        <v>44361</v>
      </c>
      <c r="D41" s="16">
        <v>42727</v>
      </c>
      <c r="E41" s="16">
        <v>46379</v>
      </c>
      <c r="F41" s="17">
        <v>100</v>
      </c>
      <c r="G41" s="25">
        <v>7.4999999999999997E-3</v>
      </c>
      <c r="H41" s="19" t="s">
        <v>20</v>
      </c>
      <c r="I41" s="17">
        <v>96.942099999999996</v>
      </c>
      <c r="J41" s="20">
        <f t="shared" si="8"/>
        <v>-0.1394</v>
      </c>
      <c r="K41" s="26">
        <v>12047074.527100001</v>
      </c>
      <c r="L41" s="21">
        <v>550</v>
      </c>
      <c r="M41" s="21">
        <f>M13</f>
        <v>99840</v>
      </c>
      <c r="N41" s="23">
        <f t="shared" si="7"/>
        <v>-1679154.048000002</v>
      </c>
    </row>
    <row r="42" spans="1:14" s="24" customFormat="1" ht="15.75" hidden="1" customHeight="1" x14ac:dyDescent="0.3">
      <c r="A42" s="13">
        <v>2</v>
      </c>
      <c r="B42" s="14" t="s">
        <v>26</v>
      </c>
      <c r="C42" s="15">
        <f t="shared" si="6"/>
        <v>44361</v>
      </c>
      <c r="D42" s="16">
        <v>42419</v>
      </c>
      <c r="E42" s="16">
        <v>46072</v>
      </c>
      <c r="F42" s="17">
        <f>F14</f>
        <v>96.321689848909429</v>
      </c>
      <c r="G42" s="18">
        <f>G14</f>
        <v>-1.5E-3</v>
      </c>
      <c r="H42" s="19" t="s">
        <v>18</v>
      </c>
      <c r="I42" s="17">
        <f>I14</f>
        <v>96.911010470544085</v>
      </c>
      <c r="J42" s="20">
        <f>ROUND(N42/K42,4)</f>
        <v>2.2800000000000001E-2</v>
      </c>
      <c r="K42" s="64">
        <v>12900609.9385</v>
      </c>
      <c r="L42" s="22">
        <v>500</v>
      </c>
      <c r="M42" s="22">
        <f>M14</f>
        <v>99820</v>
      </c>
      <c r="N42" s="58">
        <f t="shared" si="7"/>
        <v>294129.92225785658</v>
      </c>
    </row>
    <row r="44" spans="1:14" x14ac:dyDescent="0.3">
      <c r="A44" s="9" t="s">
        <v>36</v>
      </c>
    </row>
    <row r="45" spans="1:14" ht="46.8" x14ac:dyDescent="0.3">
      <c r="A45" s="60" t="s">
        <v>3</v>
      </c>
      <c r="B45" s="60" t="s">
        <v>4</v>
      </c>
      <c r="C45" s="60" t="s">
        <v>5</v>
      </c>
      <c r="D45" s="60" t="s">
        <v>6</v>
      </c>
      <c r="E45" s="60" t="s">
        <v>7</v>
      </c>
      <c r="F45" s="60" t="s">
        <v>8</v>
      </c>
      <c r="G45" s="61" t="s">
        <v>9</v>
      </c>
      <c r="H45" s="60" t="s">
        <v>10</v>
      </c>
      <c r="I45" s="60" t="s">
        <v>11</v>
      </c>
      <c r="J45" s="60" t="s">
        <v>12</v>
      </c>
      <c r="K45" s="60" t="s">
        <v>13</v>
      </c>
      <c r="L45" s="62" t="s">
        <v>14</v>
      </c>
      <c r="M45" s="62" t="s">
        <v>15</v>
      </c>
      <c r="N45" s="10" t="s">
        <v>16</v>
      </c>
    </row>
    <row r="46" spans="1:14" ht="15.75" hidden="1" customHeight="1" x14ac:dyDescent="0.3">
      <c r="A46" s="13">
        <v>1</v>
      </c>
      <c r="B46" s="14" t="s">
        <v>28</v>
      </c>
      <c r="C46" s="15">
        <f>C37</f>
        <v>44361</v>
      </c>
      <c r="D46" s="15">
        <f t="shared" ref="D46:I46" si="9">D38</f>
        <v>41325</v>
      </c>
      <c r="E46" s="15">
        <f t="shared" si="9"/>
        <v>44247</v>
      </c>
      <c r="F46" s="76" t="e">
        <f t="shared" si="9"/>
        <v>#REF!</v>
      </c>
      <c r="G46" s="18" t="e">
        <f t="shared" si="9"/>
        <v>#REF!</v>
      </c>
      <c r="H46" s="25" t="e">
        <f t="shared" si="9"/>
        <v>#REF!</v>
      </c>
      <c r="I46" s="76" t="e">
        <f t="shared" si="9"/>
        <v>#REF!</v>
      </c>
      <c r="J46" s="20" t="e">
        <f t="shared" ref="J46:J53" si="10">ROUND(N46/K46,4)</f>
        <v>#REF!</v>
      </c>
      <c r="K46" s="64">
        <v>1884883.0308000001</v>
      </c>
      <c r="L46" s="22">
        <v>3000</v>
      </c>
      <c r="M46" s="22" t="e">
        <f>M38</f>
        <v>#REF!</v>
      </c>
      <c r="N46" s="23" t="e">
        <f t="shared" ref="N46:N53" si="11">L46*M46*(I46-F46)%</f>
        <v>#REF!</v>
      </c>
    </row>
    <row r="47" spans="1:14" s="24" customFormat="1" ht="15.75" hidden="1" customHeight="1" x14ac:dyDescent="0.3">
      <c r="A47" s="13">
        <v>1</v>
      </c>
      <c r="B47" s="14" t="s">
        <v>29</v>
      </c>
      <c r="C47" s="15">
        <f t="shared" ref="C47:C52" si="12">$C$2</f>
        <v>44361</v>
      </c>
      <c r="D47" s="16">
        <v>41912</v>
      </c>
      <c r="E47" s="16">
        <v>45565</v>
      </c>
      <c r="F47" s="17">
        <f>F39</f>
        <v>100.41513060256094</v>
      </c>
      <c r="G47" s="57">
        <f>G39</f>
        <v>1.4999999999999999E-2</v>
      </c>
      <c r="H47" s="17" t="str">
        <f>H39</f>
        <v>Markup</v>
      </c>
      <c r="I47" s="17">
        <f>I39</f>
        <v>91.918595327281324</v>
      </c>
      <c r="J47" s="20">
        <f t="shared" si="10"/>
        <v>-234.32149999999999</v>
      </c>
      <c r="K47" s="64">
        <v>1814095.6936999999</v>
      </c>
      <c r="L47" s="22">
        <v>5003</v>
      </c>
      <c r="M47" s="22">
        <f>M39</f>
        <v>1000000</v>
      </c>
      <c r="N47" s="23">
        <f t="shared" si="11"/>
        <v>-425081659.82223904</v>
      </c>
    </row>
    <row r="48" spans="1:14" s="24" customFormat="1" ht="15.75" customHeight="1" x14ac:dyDescent="0.3">
      <c r="A48" s="13">
        <v>1</v>
      </c>
      <c r="B48" s="14" t="s">
        <v>32</v>
      </c>
      <c r="C48" s="15">
        <f>$C$2</f>
        <v>44361</v>
      </c>
      <c r="D48" s="16">
        <v>43069</v>
      </c>
      <c r="E48" s="16">
        <v>45260</v>
      </c>
      <c r="F48" s="17">
        <v>101.1442</v>
      </c>
      <c r="G48" s="25">
        <v>1.4999999999999999E-2</v>
      </c>
      <c r="H48" s="19" t="s">
        <v>20</v>
      </c>
      <c r="I48" s="17">
        <v>99.296899999999994</v>
      </c>
      <c r="J48" s="20">
        <f>ROUND(N48/K48,4)</f>
        <v>-7.7499999999999999E-2</v>
      </c>
      <c r="K48" s="26">
        <v>1549274.1802999999</v>
      </c>
      <c r="L48" s="22">
        <v>130</v>
      </c>
      <c r="M48" s="22">
        <f>M30</f>
        <v>50000</v>
      </c>
      <c r="N48" s="23">
        <f t="shared" si="11"/>
        <v>-120074.50000000028</v>
      </c>
    </row>
    <row r="49" spans="1:14" s="24" customFormat="1" ht="15.75" customHeight="1" x14ac:dyDescent="0.3">
      <c r="A49" s="13">
        <v>2</v>
      </c>
      <c r="B49" s="14" t="s">
        <v>21</v>
      </c>
      <c r="C49" s="15">
        <f t="shared" si="12"/>
        <v>44361</v>
      </c>
      <c r="D49" s="16">
        <v>42934</v>
      </c>
      <c r="E49" s="16">
        <v>44760</v>
      </c>
      <c r="F49" s="17">
        <v>100.5098</v>
      </c>
      <c r="G49" s="25">
        <v>1.4999999999999999E-2</v>
      </c>
      <c r="H49" s="19" t="s">
        <v>20</v>
      </c>
      <c r="I49" s="17">
        <v>98.699100000000001</v>
      </c>
      <c r="J49" s="20">
        <f t="shared" si="10"/>
        <v>-0.13880000000000001</v>
      </c>
      <c r="K49" s="26">
        <v>1549274.1802999999</v>
      </c>
      <c r="L49" s="21">
        <v>5000</v>
      </c>
      <c r="M49" s="21">
        <f>M40</f>
        <v>2375</v>
      </c>
      <c r="N49" s="23">
        <f t="shared" si="11"/>
        <v>-215020.62499999965</v>
      </c>
    </row>
    <row r="50" spans="1:14" s="24" customFormat="1" ht="15.75" customHeight="1" x14ac:dyDescent="0.3">
      <c r="A50" s="13">
        <v>3</v>
      </c>
      <c r="B50" s="14" t="s">
        <v>25</v>
      </c>
      <c r="C50" s="15">
        <f t="shared" si="12"/>
        <v>44361</v>
      </c>
      <c r="D50" s="16">
        <v>42727</v>
      </c>
      <c r="E50" s="16">
        <v>46379</v>
      </c>
      <c r="F50" s="17">
        <v>100</v>
      </c>
      <c r="G50" s="25">
        <v>7.4999999999999997E-3</v>
      </c>
      <c r="H50" s="19" t="s">
        <v>20</v>
      </c>
      <c r="I50" s="17">
        <v>96.942099999999996</v>
      </c>
      <c r="J50" s="20">
        <f t="shared" si="10"/>
        <v>-9.8500000000000004E-2</v>
      </c>
      <c r="K50" s="26">
        <v>1549274.1802999999</v>
      </c>
      <c r="L50" s="21">
        <v>50</v>
      </c>
      <c r="M50" s="21">
        <f>M41</f>
        <v>99840</v>
      </c>
      <c r="N50" s="23">
        <f t="shared" si="11"/>
        <v>-152650.36800000019</v>
      </c>
    </row>
    <row r="51" spans="1:14" s="24" customFormat="1" hidden="1" x14ac:dyDescent="0.3">
      <c r="A51" s="13">
        <v>3</v>
      </c>
      <c r="B51" s="14" t="s">
        <v>37</v>
      </c>
      <c r="C51" s="15">
        <f t="shared" si="12"/>
        <v>44361</v>
      </c>
      <c r="D51" s="16">
        <v>43055</v>
      </c>
      <c r="E51" s="16">
        <v>44881</v>
      </c>
      <c r="F51" s="17">
        <v>97.646500000000003</v>
      </c>
      <c r="G51" s="18">
        <f>G9</f>
        <v>1.4999999999999999E-2</v>
      </c>
      <c r="H51" s="18" t="str">
        <f>H9</f>
        <v>Markup</v>
      </c>
      <c r="I51" s="76">
        <f>I9</f>
        <v>98.699100000000001</v>
      </c>
      <c r="J51" s="20">
        <f t="shared" si="10"/>
        <v>1E-3</v>
      </c>
      <c r="K51" s="21">
        <f>K47</f>
        <v>1814095.6936999999</v>
      </c>
      <c r="L51" s="22">
        <v>72</v>
      </c>
      <c r="M51" s="22">
        <f>M9</f>
        <v>2375</v>
      </c>
      <c r="N51" s="58">
        <f t="shared" si="11"/>
        <v>1799.945999999997</v>
      </c>
    </row>
    <row r="52" spans="1:14" s="24" customFormat="1" hidden="1" x14ac:dyDescent="0.3">
      <c r="A52" s="13">
        <v>2</v>
      </c>
      <c r="B52" s="14" t="s">
        <v>26</v>
      </c>
      <c r="C52" s="15">
        <f t="shared" si="12"/>
        <v>44361</v>
      </c>
      <c r="D52" s="16">
        <v>42419</v>
      </c>
      <c r="E52" s="16">
        <v>46072</v>
      </c>
      <c r="F52" s="17">
        <f>F42</f>
        <v>96.321689848909429</v>
      </c>
      <c r="G52" s="18">
        <f>G42</f>
        <v>-1.5E-3</v>
      </c>
      <c r="H52" s="19" t="str">
        <f>H42</f>
        <v>Markdown</v>
      </c>
      <c r="I52" s="17">
        <f>I42</f>
        <v>96.911010470544085</v>
      </c>
      <c r="J52" s="20">
        <f t="shared" si="10"/>
        <v>4.8599999999999997E-2</v>
      </c>
      <c r="K52" s="64">
        <v>1814095.6936999999</v>
      </c>
      <c r="L52" s="22">
        <v>150</v>
      </c>
      <c r="M52" s="22">
        <f>M42</f>
        <v>99820</v>
      </c>
      <c r="N52" s="58">
        <f t="shared" si="11"/>
        <v>88238.976677356986</v>
      </c>
    </row>
    <row r="53" spans="1:14" s="24" customFormat="1" ht="21" hidden="1" customHeight="1" x14ac:dyDescent="0.3">
      <c r="A53" s="13">
        <v>3</v>
      </c>
      <c r="B53" s="14" t="s">
        <v>34</v>
      </c>
      <c r="C53" s="15">
        <f>C52</f>
        <v>44361</v>
      </c>
      <c r="D53" s="16">
        <f t="shared" ref="D53:I53" si="13">D33</f>
        <v>43839</v>
      </c>
      <c r="E53" s="16">
        <f t="shared" si="13"/>
        <v>47492</v>
      </c>
      <c r="F53" s="17">
        <f t="shared" si="13"/>
        <v>99.595304073382522</v>
      </c>
      <c r="G53" s="75">
        <f t="shared" si="13"/>
        <v>-1.5E-3</v>
      </c>
      <c r="H53" s="17" t="str">
        <f t="shared" si="13"/>
        <v>Markdown</v>
      </c>
      <c r="I53" s="20">
        <f t="shared" si="13"/>
        <v>100.59486125493441</v>
      </c>
      <c r="J53" s="20">
        <f t="shared" si="10"/>
        <v>0.1928</v>
      </c>
      <c r="K53" s="21">
        <v>1814095.6936999999</v>
      </c>
      <c r="L53" s="22">
        <v>35</v>
      </c>
      <c r="M53" s="22">
        <f>M33</f>
        <v>1000000</v>
      </c>
      <c r="N53" s="58">
        <f t="shared" si="11"/>
        <v>349845.01354316249</v>
      </c>
    </row>
    <row r="54" spans="1:14" s="24" customFormat="1" x14ac:dyDescent="0.3">
      <c r="A54" s="46"/>
      <c r="B54" s="47"/>
      <c r="C54" s="48"/>
      <c r="D54" s="49"/>
      <c r="E54" s="49"/>
      <c r="F54" s="50"/>
      <c r="G54" s="51"/>
      <c r="H54" s="52"/>
      <c r="I54" s="50"/>
      <c r="J54" s="53"/>
      <c r="K54" s="77"/>
      <c r="L54" s="55"/>
      <c r="M54" s="55"/>
      <c r="N54" s="56"/>
    </row>
    <row r="56" spans="1:14" x14ac:dyDescent="0.3">
      <c r="A56" s="9" t="s">
        <v>38</v>
      </c>
    </row>
    <row r="57" spans="1:14" ht="50.25" customHeight="1" x14ac:dyDescent="0.3">
      <c r="A57" s="60" t="s">
        <v>3</v>
      </c>
      <c r="B57" s="60" t="s">
        <v>4</v>
      </c>
      <c r="C57" s="60" t="s">
        <v>5</v>
      </c>
      <c r="D57" s="60" t="s">
        <v>6</v>
      </c>
      <c r="E57" s="60" t="s">
        <v>7</v>
      </c>
      <c r="F57" s="60" t="s">
        <v>8</v>
      </c>
      <c r="G57" s="61" t="s">
        <v>9</v>
      </c>
      <c r="H57" s="60" t="s">
        <v>10</v>
      </c>
      <c r="I57" s="60" t="s">
        <v>11</v>
      </c>
      <c r="J57" s="60" t="s">
        <v>12</v>
      </c>
      <c r="K57" s="60" t="s">
        <v>13</v>
      </c>
      <c r="L57" s="62" t="s">
        <v>14</v>
      </c>
      <c r="M57" s="62" t="s">
        <v>15</v>
      </c>
      <c r="N57" s="60" t="s">
        <v>16</v>
      </c>
    </row>
    <row r="58" spans="1:14" s="24" customFormat="1" ht="15.75" customHeight="1" x14ac:dyDescent="0.3">
      <c r="A58" s="13">
        <v>1</v>
      </c>
      <c r="B58" s="14" t="s">
        <v>32</v>
      </c>
      <c r="C58" s="15">
        <f>$C$2</f>
        <v>44361</v>
      </c>
      <c r="D58" s="16">
        <v>43069</v>
      </c>
      <c r="E58" s="16">
        <v>45260</v>
      </c>
      <c r="F58" s="17">
        <v>101.1442</v>
      </c>
      <c r="G58" s="25">
        <v>1.4999999999999999E-2</v>
      </c>
      <c r="H58" s="19" t="s">
        <v>20</v>
      </c>
      <c r="I58" s="17">
        <v>99.296899999999994</v>
      </c>
      <c r="J58" s="20">
        <f>ROUND(N58/K58,4)</f>
        <v>-3.2399999999999998E-2</v>
      </c>
      <c r="K58" s="26">
        <v>1426104.9354999999</v>
      </c>
      <c r="L58" s="22">
        <v>50</v>
      </c>
      <c r="M58" s="22">
        <f>M48</f>
        <v>50000</v>
      </c>
      <c r="N58" s="23">
        <f>L58*M58*(I58-F58)%</f>
        <v>-46182.500000000102</v>
      </c>
    </row>
    <row r="59" spans="1:14" s="24" customFormat="1" hidden="1" x14ac:dyDescent="0.3">
      <c r="A59" s="13">
        <v>2</v>
      </c>
      <c r="B59" s="14" t="s">
        <v>33</v>
      </c>
      <c r="C59" s="15">
        <f>$C$2</f>
        <v>44361</v>
      </c>
      <c r="D59" s="16">
        <v>43054</v>
      </c>
      <c r="E59" s="16">
        <v>44515</v>
      </c>
      <c r="F59" s="17">
        <f>F31</f>
        <v>101.4846</v>
      </c>
      <c r="G59" s="57">
        <f>G31</f>
        <v>1.4999999999999999E-2</v>
      </c>
      <c r="H59" s="17" t="str">
        <f t="shared" ref="H59:I61" si="14">H31</f>
        <v>Markup</v>
      </c>
      <c r="I59" s="17">
        <f t="shared" si="14"/>
        <v>100.631</v>
      </c>
      <c r="J59" s="20">
        <f>ROUND(N59/K59,4)</f>
        <v>-1.84E-2</v>
      </c>
      <c r="K59" s="21">
        <v>1294618.5633</v>
      </c>
      <c r="L59" s="22">
        <v>50</v>
      </c>
      <c r="M59" s="22">
        <f>M31</f>
        <v>55872.76</v>
      </c>
      <c r="N59" s="23">
        <f>L59*M59*(I59-F59)%</f>
        <v>-23846.493968000006</v>
      </c>
    </row>
    <row r="60" spans="1:14" s="24" customFormat="1" hidden="1" x14ac:dyDescent="0.3">
      <c r="A60" s="13">
        <v>1</v>
      </c>
      <c r="B60" s="14" t="s">
        <v>22</v>
      </c>
      <c r="C60" s="15">
        <f>$C$2</f>
        <v>44361</v>
      </c>
      <c r="D60" s="16">
        <v>42768</v>
      </c>
      <c r="E60" s="16">
        <v>44959</v>
      </c>
      <c r="F60" s="20">
        <f>F32</f>
        <v>87.410891850704047</v>
      </c>
      <c r="G60" s="57">
        <f>G32</f>
        <v>1.4999999999999999E-2</v>
      </c>
      <c r="H60" s="17" t="str">
        <f t="shared" si="14"/>
        <v>Markup</v>
      </c>
      <c r="I60" s="20">
        <f t="shared" si="14"/>
        <v>86.017545259445228</v>
      </c>
      <c r="J60" s="20">
        <f>ROUND(N60/K60,4)</f>
        <v>-1.95E-2</v>
      </c>
      <c r="K60" s="21">
        <v>1312435.9380999999</v>
      </c>
      <c r="L60" s="22">
        <v>40</v>
      </c>
      <c r="M60" s="22">
        <f>M32</f>
        <v>45832.66</v>
      </c>
      <c r="N60" s="58">
        <f>L60*M60*(I60-F60)%</f>
        <v>-25544.312231729771</v>
      </c>
    </row>
    <row r="61" spans="1:14" s="24" customFormat="1" ht="21" hidden="1" customHeight="1" x14ac:dyDescent="0.3">
      <c r="A61" s="13">
        <v>2</v>
      </c>
      <c r="B61" s="14" t="s">
        <v>34</v>
      </c>
      <c r="C61" s="15">
        <f>C60</f>
        <v>44361</v>
      </c>
      <c r="D61" s="16">
        <f>D33</f>
        <v>43839</v>
      </c>
      <c r="E61" s="16">
        <f>E33</f>
        <v>47492</v>
      </c>
      <c r="F61" s="20">
        <v>100.15263972144623</v>
      </c>
      <c r="G61" s="57">
        <f>G33</f>
        <v>-1.5E-3</v>
      </c>
      <c r="H61" s="17" t="str">
        <f t="shared" si="14"/>
        <v>Markdown</v>
      </c>
      <c r="I61" s="20">
        <f t="shared" si="14"/>
        <v>100.59486125493441</v>
      </c>
      <c r="J61" s="20">
        <f>ROUND(N61/K61,4)</f>
        <v>3.3700000000000001E-2</v>
      </c>
      <c r="K61" s="21">
        <v>1312435.9380999999</v>
      </c>
      <c r="L61" s="22">
        <v>10</v>
      </c>
      <c r="M61" s="22">
        <f>M33</f>
        <v>1000000</v>
      </c>
      <c r="N61" s="58">
        <f>L61*M61*(I61-F61)%</f>
        <v>44222.153348817985</v>
      </c>
    </row>
    <row r="62" spans="1:14" s="24" customFormat="1" x14ac:dyDescent="0.3">
      <c r="A62" s="46"/>
      <c r="B62" s="47"/>
      <c r="C62" s="48"/>
      <c r="D62" s="49"/>
      <c r="E62" s="49"/>
      <c r="F62" s="53"/>
      <c r="G62" s="78"/>
      <c r="H62" s="50"/>
      <c r="I62" s="53"/>
      <c r="J62" s="53"/>
      <c r="K62" s="54"/>
      <c r="L62" s="55"/>
      <c r="M62" s="55"/>
      <c r="N62" s="56"/>
    </row>
    <row r="64" spans="1:14" hidden="1" x14ac:dyDescent="0.3">
      <c r="A64" s="9" t="s">
        <v>39</v>
      </c>
    </row>
    <row r="65" spans="1:14" ht="49.5" hidden="1" customHeight="1" x14ac:dyDescent="0.3">
      <c r="A65" s="60" t="s">
        <v>3</v>
      </c>
      <c r="B65" s="60" t="s">
        <v>4</v>
      </c>
      <c r="C65" s="60" t="s">
        <v>5</v>
      </c>
      <c r="D65" s="60" t="s">
        <v>6</v>
      </c>
      <c r="E65" s="60" t="s">
        <v>7</v>
      </c>
      <c r="F65" s="60" t="s">
        <v>8</v>
      </c>
      <c r="G65" s="61" t="s">
        <v>9</v>
      </c>
      <c r="H65" s="60" t="s">
        <v>10</v>
      </c>
      <c r="I65" s="60" t="s">
        <v>11</v>
      </c>
      <c r="J65" s="60" t="s">
        <v>12</v>
      </c>
      <c r="K65" s="60" t="s">
        <v>13</v>
      </c>
      <c r="L65" s="62" t="s">
        <v>14</v>
      </c>
      <c r="M65" s="62" t="s">
        <v>15</v>
      </c>
      <c r="N65" s="10" t="s">
        <v>16</v>
      </c>
    </row>
    <row r="66" spans="1:14" s="24" customFormat="1" ht="15.75" hidden="1" customHeight="1" x14ac:dyDescent="0.3">
      <c r="A66" s="19">
        <v>1</v>
      </c>
      <c r="B66" s="79" t="s">
        <v>17</v>
      </c>
      <c r="C66" s="15">
        <f t="shared" ref="C66:C72" si="15">$C$2</f>
        <v>44361</v>
      </c>
      <c r="D66" s="80">
        <v>42446</v>
      </c>
      <c r="E66" s="80">
        <v>46098</v>
      </c>
      <c r="F66" s="76">
        <f>F7</f>
        <v>90.346136978840605</v>
      </c>
      <c r="G66" s="18">
        <f>G7</f>
        <v>-1.5E-3</v>
      </c>
      <c r="H66" s="81" t="str">
        <f>H7</f>
        <v>Markdown</v>
      </c>
      <c r="I66" s="76">
        <f>I7</f>
        <v>90.893496104903164</v>
      </c>
      <c r="J66" s="82">
        <f t="shared" ref="J66:J73" si="16">ROUND(N66/K66,4)</f>
        <v>8.8999999999999999E-3</v>
      </c>
      <c r="K66" s="22">
        <v>46240802.100500003</v>
      </c>
      <c r="L66" s="22">
        <v>15028</v>
      </c>
      <c r="M66" s="22">
        <f>M7</f>
        <v>4991</v>
      </c>
      <c r="N66" s="23">
        <f t="shared" ref="N66:N73" si="17">L66*M66*(I66-F66)%</f>
        <v>410545.33315822517</v>
      </c>
    </row>
    <row r="67" spans="1:14" s="24" customFormat="1" ht="15.75" hidden="1" customHeight="1" x14ac:dyDescent="0.3">
      <c r="A67" s="19">
        <v>1</v>
      </c>
      <c r="B67" s="79" t="s">
        <v>19</v>
      </c>
      <c r="C67" s="15">
        <f t="shared" si="15"/>
        <v>44361</v>
      </c>
      <c r="D67" s="80">
        <v>43165</v>
      </c>
      <c r="E67" s="80">
        <v>44991</v>
      </c>
      <c r="F67" s="76">
        <f>F8</f>
        <v>99.449399999999997</v>
      </c>
      <c r="G67" s="18">
        <f>G8</f>
        <v>7.4999999999999997E-3</v>
      </c>
      <c r="H67" s="76" t="str">
        <f>H8</f>
        <v>Markup</v>
      </c>
      <c r="I67" s="76">
        <f>I8</f>
        <v>98.596900000000005</v>
      </c>
      <c r="J67" s="82">
        <f t="shared" si="16"/>
        <v>-3.8999999999999998E-3</v>
      </c>
      <c r="K67" s="22">
        <v>190600262.68099999</v>
      </c>
      <c r="L67" s="22">
        <v>22000</v>
      </c>
      <c r="M67" s="22">
        <f>M8</f>
        <v>4000</v>
      </c>
      <c r="N67" s="23">
        <f t="shared" si="17"/>
        <v>-750199.9999999929</v>
      </c>
    </row>
    <row r="68" spans="1:14" s="24" customFormat="1" hidden="1" x14ac:dyDescent="0.3">
      <c r="A68" s="19">
        <v>2</v>
      </c>
      <c r="B68" s="79" t="s">
        <v>33</v>
      </c>
      <c r="C68" s="15">
        <f t="shared" si="15"/>
        <v>44361</v>
      </c>
      <c r="D68" s="80">
        <v>43054</v>
      </c>
      <c r="E68" s="80">
        <v>44515</v>
      </c>
      <c r="F68" s="76">
        <f>F31</f>
        <v>101.4846</v>
      </c>
      <c r="G68" s="18">
        <f>G31</f>
        <v>1.4999999999999999E-2</v>
      </c>
      <c r="H68" s="76" t="s">
        <v>20</v>
      </c>
      <c r="I68" s="76">
        <f>I31</f>
        <v>100.631</v>
      </c>
      <c r="J68" s="82">
        <f t="shared" si="16"/>
        <v>-1.8E-3</v>
      </c>
      <c r="K68" s="22">
        <v>134779657.74849999</v>
      </c>
      <c r="L68" s="22">
        <v>500</v>
      </c>
      <c r="M68" s="22">
        <f>M59</f>
        <v>55872.76</v>
      </c>
      <c r="N68" s="23">
        <f t="shared" si="17"/>
        <v>-238464.93968000004</v>
      </c>
    </row>
    <row r="69" spans="1:14" s="24" customFormat="1" ht="15.75" hidden="1" customHeight="1" x14ac:dyDescent="0.3">
      <c r="A69" s="19">
        <v>2</v>
      </c>
      <c r="B69" s="79" t="s">
        <v>40</v>
      </c>
      <c r="C69" s="15">
        <f t="shared" si="15"/>
        <v>44361</v>
      </c>
      <c r="D69" s="80">
        <v>43213</v>
      </c>
      <c r="E69" s="80">
        <v>46866</v>
      </c>
      <c r="F69" s="76" t="e">
        <f>#REF!</f>
        <v>#REF!</v>
      </c>
      <c r="G69" s="18" t="e">
        <f>#REF!</f>
        <v>#REF!</v>
      </c>
      <c r="H69" s="76" t="e">
        <f>#REF!</f>
        <v>#REF!</v>
      </c>
      <c r="I69" s="76" t="e">
        <f>#REF!</f>
        <v>#REF!</v>
      </c>
      <c r="J69" s="82" t="e">
        <f t="shared" si="16"/>
        <v>#REF!</v>
      </c>
      <c r="K69" s="22">
        <v>44396427.817599997</v>
      </c>
      <c r="L69" s="22">
        <v>80</v>
      </c>
      <c r="M69" s="22" t="e">
        <f>#REF!</f>
        <v>#REF!</v>
      </c>
      <c r="N69" s="58" t="e">
        <f t="shared" si="17"/>
        <v>#REF!</v>
      </c>
    </row>
    <row r="70" spans="1:14" s="24" customFormat="1" ht="16.5" hidden="1" customHeight="1" x14ac:dyDescent="0.3">
      <c r="A70" s="19">
        <v>4</v>
      </c>
      <c r="B70" s="79" t="s">
        <v>22</v>
      </c>
      <c r="C70" s="15">
        <f t="shared" si="15"/>
        <v>44361</v>
      </c>
      <c r="D70" s="80">
        <v>42768</v>
      </c>
      <c r="E70" s="80">
        <v>44959</v>
      </c>
      <c r="F70" s="82">
        <f>F32</f>
        <v>87.410891850704047</v>
      </c>
      <c r="G70" s="18">
        <f>G32</f>
        <v>1.4999999999999999E-2</v>
      </c>
      <c r="H70" s="76" t="str">
        <f>H10</f>
        <v>Markup</v>
      </c>
      <c r="I70" s="82">
        <f>I32</f>
        <v>86.017545259445228</v>
      </c>
      <c r="J70" s="82">
        <f t="shared" si="16"/>
        <v>-8.9999999999999993E-3</v>
      </c>
      <c r="K70" s="22">
        <v>34059131.466499999</v>
      </c>
      <c r="L70" s="22">
        <v>480</v>
      </c>
      <c r="M70" s="22">
        <f>M32</f>
        <v>45832.66</v>
      </c>
      <c r="N70" s="58">
        <f t="shared" si="17"/>
        <v>-306531.74678075721</v>
      </c>
    </row>
    <row r="71" spans="1:14" s="24" customFormat="1" ht="15.75" hidden="1" customHeight="1" x14ac:dyDescent="0.3">
      <c r="A71" s="13">
        <v>6</v>
      </c>
      <c r="B71" s="14" t="s">
        <v>24</v>
      </c>
      <c r="C71" s="15">
        <f t="shared" si="15"/>
        <v>44361</v>
      </c>
      <c r="D71" s="16">
        <v>43160</v>
      </c>
      <c r="E71" s="16">
        <v>44986</v>
      </c>
      <c r="F71" s="17">
        <f>F12</f>
        <v>99.986662182950553</v>
      </c>
      <c r="G71" s="57">
        <f>G12</f>
        <v>1E-3</v>
      </c>
      <c r="H71" s="17" t="str">
        <f>H12</f>
        <v>Markup</v>
      </c>
      <c r="I71" s="17">
        <f>I12</f>
        <v>99.783800535158235</v>
      </c>
      <c r="J71" s="20">
        <f t="shared" si="16"/>
        <v>-2.3E-3</v>
      </c>
      <c r="K71" s="21">
        <v>22019796.251699999</v>
      </c>
      <c r="L71" s="22">
        <v>250</v>
      </c>
      <c r="M71" s="22">
        <v>100000</v>
      </c>
      <c r="N71" s="58">
        <f t="shared" si="17"/>
        <v>-50715.411948079498</v>
      </c>
    </row>
    <row r="72" spans="1:14" s="24" customFormat="1" ht="15.75" hidden="1" customHeight="1" x14ac:dyDescent="0.3">
      <c r="A72" s="13">
        <v>2</v>
      </c>
      <c r="B72" s="14" t="s">
        <v>26</v>
      </c>
      <c r="C72" s="15">
        <f t="shared" si="15"/>
        <v>44361</v>
      </c>
      <c r="D72" s="16">
        <v>42419</v>
      </c>
      <c r="E72" s="16">
        <v>46072</v>
      </c>
      <c r="F72" s="17">
        <f>F52</f>
        <v>96.321689848909429</v>
      </c>
      <c r="G72" s="18">
        <f>G52</f>
        <v>-1.5E-3</v>
      </c>
      <c r="H72" s="19" t="str">
        <f>H52</f>
        <v>Markdown</v>
      </c>
      <c r="I72" s="17">
        <f>I52</f>
        <v>96.911010470544085</v>
      </c>
      <c r="J72" s="20">
        <f t="shared" si="16"/>
        <v>6.4000000000000003E-3</v>
      </c>
      <c r="K72" s="64">
        <v>46240802.100500003</v>
      </c>
      <c r="L72" s="22">
        <v>500</v>
      </c>
      <c r="M72" s="22">
        <f>M42</f>
        <v>99820</v>
      </c>
      <c r="N72" s="58">
        <f t="shared" si="17"/>
        <v>294129.92225785658</v>
      </c>
    </row>
    <row r="73" spans="1:14" ht="15.75" hidden="1" customHeight="1" x14ac:dyDescent="0.3">
      <c r="A73" s="13">
        <v>2</v>
      </c>
      <c r="B73" s="14" t="s">
        <v>28</v>
      </c>
      <c r="C73" s="15" t="e">
        <f>#REF!</f>
        <v>#REF!</v>
      </c>
      <c r="D73" s="15" t="e">
        <f>#REF!</f>
        <v>#REF!</v>
      </c>
      <c r="E73" s="15" t="e">
        <f>#REF!</f>
        <v>#REF!</v>
      </c>
      <c r="F73" s="76" t="e">
        <f>#REF!</f>
        <v>#REF!</v>
      </c>
      <c r="G73" s="18" t="e">
        <f>#REF!</f>
        <v>#REF!</v>
      </c>
      <c r="H73" s="25" t="e">
        <f>#REF!</f>
        <v>#REF!</v>
      </c>
      <c r="I73" s="76" t="e">
        <f>#REF!</f>
        <v>#REF!</v>
      </c>
      <c r="J73" s="20" t="e">
        <f t="shared" si="16"/>
        <v>#REF!</v>
      </c>
      <c r="K73" s="21">
        <v>36518289.285400003</v>
      </c>
      <c r="L73" s="22">
        <v>2000</v>
      </c>
      <c r="M73" s="22" t="e">
        <f>#REF!</f>
        <v>#REF!</v>
      </c>
      <c r="N73" s="58" t="e">
        <f t="shared" si="17"/>
        <v>#REF!</v>
      </c>
    </row>
    <row r="74" spans="1:14" s="24" customFormat="1" ht="15.75" hidden="1" customHeight="1" x14ac:dyDescent="0.3">
      <c r="A74" s="13">
        <v>3</v>
      </c>
      <c r="B74" s="14" t="s">
        <v>24</v>
      </c>
      <c r="C74" s="15">
        <f>$C$2</f>
        <v>44361</v>
      </c>
      <c r="D74" s="15">
        <f>D12</f>
        <v>43160</v>
      </c>
      <c r="E74" s="15">
        <f>E12</f>
        <v>44986</v>
      </c>
      <c r="F74" s="17">
        <f>F12</f>
        <v>99.986662182950553</v>
      </c>
      <c r="G74" s="57">
        <f>G12</f>
        <v>1E-3</v>
      </c>
      <c r="H74" s="17" t="str">
        <f>H12</f>
        <v>Markup</v>
      </c>
      <c r="I74" s="17">
        <f>I12</f>
        <v>99.783800535158235</v>
      </c>
      <c r="J74" s="17">
        <f>J12</f>
        <v>-5.4000000000000003E-3</v>
      </c>
      <c r="K74" s="21">
        <v>36518289.285400003</v>
      </c>
      <c r="L74" s="83">
        <v>1000</v>
      </c>
      <c r="M74" s="83">
        <f>M12</f>
        <v>100000</v>
      </c>
      <c r="N74" s="84">
        <f>N12</f>
        <v>-202861.64779231799</v>
      </c>
    </row>
    <row r="75" spans="1:14" s="24" customFormat="1" ht="15.75" hidden="1" customHeight="1" x14ac:dyDescent="0.3">
      <c r="A75" s="13">
        <v>3</v>
      </c>
      <c r="B75" s="14" t="s">
        <v>37</v>
      </c>
      <c r="C75" s="15">
        <f>$C$2</f>
        <v>44361</v>
      </c>
      <c r="D75" s="16">
        <v>43055</v>
      </c>
      <c r="E75" s="16">
        <v>44881</v>
      </c>
      <c r="F75" s="17">
        <f>F9</f>
        <v>100.5098</v>
      </c>
      <c r="G75" s="75">
        <f>G9</f>
        <v>1.4999999999999999E-2</v>
      </c>
      <c r="H75" s="17" t="str">
        <f>H9</f>
        <v>Markup</v>
      </c>
      <c r="I75" s="17">
        <f>I9</f>
        <v>98.699100000000001</v>
      </c>
      <c r="J75" s="20">
        <f>ROUND(N75/K75,4)</f>
        <v>-1.6000000000000001E-3</v>
      </c>
      <c r="K75" s="22">
        <v>27471837.1897</v>
      </c>
      <c r="L75" s="22">
        <v>1000</v>
      </c>
      <c r="M75" s="22">
        <f>M9</f>
        <v>2375</v>
      </c>
      <c r="N75" s="58">
        <f>L75*M75*(I75-F75)%</f>
        <v>-43004.124999999927</v>
      </c>
    </row>
    <row r="76" spans="1:14" s="24" customFormat="1" ht="15.75" hidden="1" customHeight="1" x14ac:dyDescent="0.3">
      <c r="A76" s="13">
        <v>4</v>
      </c>
      <c r="B76" s="14" t="s">
        <v>26</v>
      </c>
      <c r="C76" s="15">
        <f>$C$2</f>
        <v>44361</v>
      </c>
      <c r="D76" s="16">
        <f t="shared" ref="D76:I76" si="18">D52</f>
        <v>42419</v>
      </c>
      <c r="E76" s="16">
        <f t="shared" si="18"/>
        <v>46072</v>
      </c>
      <c r="F76" s="17">
        <f t="shared" si="18"/>
        <v>96.321689848909429</v>
      </c>
      <c r="G76" s="75">
        <f t="shared" si="18"/>
        <v>-1.5E-3</v>
      </c>
      <c r="H76" s="16" t="str">
        <f t="shared" si="18"/>
        <v>Markdown</v>
      </c>
      <c r="I76" s="82">
        <f t="shared" si="18"/>
        <v>96.911010470544085</v>
      </c>
      <c r="J76" s="20">
        <f>ROUND(N76/K76,4)</f>
        <v>8.5000000000000006E-3</v>
      </c>
      <c r="K76" s="64">
        <v>34405774.509999998</v>
      </c>
      <c r="L76" s="22">
        <v>500</v>
      </c>
      <c r="M76" s="22">
        <f>M52</f>
        <v>99820</v>
      </c>
      <c r="N76" s="58">
        <f>L76*M76*(I76-F76)%</f>
        <v>294129.92225785658</v>
      </c>
    </row>
    <row r="77" spans="1:14" s="24" customFormat="1" ht="21" hidden="1" customHeight="1" x14ac:dyDescent="0.3">
      <c r="A77" s="13">
        <v>4</v>
      </c>
      <c r="B77" s="14" t="s">
        <v>34</v>
      </c>
      <c r="C77" s="15">
        <f>C76</f>
        <v>44361</v>
      </c>
      <c r="D77" s="16">
        <f>D61</f>
        <v>43839</v>
      </c>
      <c r="E77" s="16">
        <f>E61</f>
        <v>47492</v>
      </c>
      <c r="F77" s="20">
        <f>F61</f>
        <v>100.15263972144623</v>
      </c>
      <c r="G77" s="57">
        <f>G61</f>
        <v>-1.5E-3</v>
      </c>
      <c r="H77" s="17" t="e">
        <f>#REF!</f>
        <v>#REF!</v>
      </c>
      <c r="I77" s="20">
        <f>I61</f>
        <v>100.59486125493441</v>
      </c>
      <c r="J77" s="20">
        <f>ROUND(N77/K77,4)</f>
        <v>1.2800000000000001E-2</v>
      </c>
      <c r="K77" s="21">
        <v>34460129.815899998</v>
      </c>
      <c r="L77" s="22">
        <v>100</v>
      </c>
      <c r="M77" s="22">
        <f>M61</f>
        <v>1000000</v>
      </c>
      <c r="N77" s="58">
        <f>L77*M77*(I77-F77)%</f>
        <v>442221.53348817985</v>
      </c>
    </row>
    <row r="78" spans="1:14" s="24" customFormat="1" ht="21" hidden="1" customHeight="1" x14ac:dyDescent="0.3">
      <c r="A78" s="13">
        <v>6</v>
      </c>
      <c r="B78" s="14" t="s">
        <v>34</v>
      </c>
      <c r="C78" s="15">
        <f>C77</f>
        <v>44361</v>
      </c>
      <c r="D78" s="16">
        <f>D50</f>
        <v>42727</v>
      </c>
      <c r="E78" s="16">
        <f>E50</f>
        <v>46379</v>
      </c>
      <c r="F78" s="20">
        <f>F33</f>
        <v>99.595304073382522</v>
      </c>
      <c r="G78" s="57">
        <f>G61</f>
        <v>-1.5E-3</v>
      </c>
      <c r="H78" s="17" t="str">
        <f>H50</f>
        <v>Markup</v>
      </c>
      <c r="I78" s="20">
        <f>I33</f>
        <v>100.59486125493441</v>
      </c>
      <c r="J78" s="20">
        <f>ROUND(N78/K78,4)</f>
        <v>2.93E-2</v>
      </c>
      <c r="K78" s="22">
        <v>34059131.466499999</v>
      </c>
      <c r="L78" s="22">
        <v>100</v>
      </c>
      <c r="M78" s="22">
        <f>M53</f>
        <v>1000000</v>
      </c>
      <c r="N78" s="58">
        <f>L78*M78*(I78-F78)%</f>
        <v>999557.18155189289</v>
      </c>
    </row>
    <row r="79" spans="1:14" s="24" customFormat="1" hidden="1" x14ac:dyDescent="0.3">
      <c r="A79" s="13">
        <v>2</v>
      </c>
      <c r="B79" s="14" t="s">
        <v>23</v>
      </c>
      <c r="C79" s="15">
        <f t="shared" ref="C79" si="19">$C$2</f>
        <v>44361</v>
      </c>
      <c r="D79" s="16">
        <f>D11</f>
        <v>43907</v>
      </c>
      <c r="E79" s="16">
        <f>E11</f>
        <v>47559</v>
      </c>
      <c r="F79" s="17">
        <f>F11</f>
        <v>100.41513060256094</v>
      </c>
      <c r="G79" s="75">
        <f>G11</f>
        <v>1.4999999999999999E-2</v>
      </c>
      <c r="H79" s="76" t="s">
        <v>20</v>
      </c>
      <c r="I79" s="17">
        <f>I11</f>
        <v>91.918595327281324</v>
      </c>
      <c r="J79" s="82">
        <f t="shared" ref="J79" si="20">ROUND(N79/K79,4)</f>
        <v>-1.34E-2</v>
      </c>
      <c r="K79" s="64">
        <v>190600262.68099999</v>
      </c>
      <c r="L79" s="22">
        <v>30</v>
      </c>
      <c r="M79" s="22">
        <f>M11</f>
        <v>1000000</v>
      </c>
      <c r="N79" s="58">
        <f t="shared" ref="N79" si="21">L79*M79*(I79-F79)%</f>
        <v>-2548960.5825838838</v>
      </c>
    </row>
    <row r="80" spans="1:14" hidden="1" x14ac:dyDescent="0.3">
      <c r="A80" s="9" t="s">
        <v>41</v>
      </c>
    </row>
    <row r="81" spans="1:14" ht="46.8" hidden="1" x14ac:dyDescent="0.3">
      <c r="A81" s="10" t="s">
        <v>3</v>
      </c>
      <c r="B81" s="10" t="s">
        <v>4</v>
      </c>
      <c r="C81" s="10" t="s">
        <v>5</v>
      </c>
      <c r="D81" s="10" t="s">
        <v>6</v>
      </c>
      <c r="E81" s="10" t="s">
        <v>7</v>
      </c>
      <c r="F81" s="10" t="s">
        <v>8</v>
      </c>
      <c r="G81" s="11" t="s">
        <v>9</v>
      </c>
      <c r="H81" s="10" t="s">
        <v>10</v>
      </c>
      <c r="I81" s="10" t="s">
        <v>11</v>
      </c>
      <c r="J81" s="10" t="s">
        <v>12</v>
      </c>
      <c r="K81" s="10" t="s">
        <v>13</v>
      </c>
      <c r="L81" s="12" t="s">
        <v>14</v>
      </c>
      <c r="M81" s="12" t="s">
        <v>15</v>
      </c>
      <c r="N81" s="85" t="s">
        <v>16</v>
      </c>
    </row>
    <row r="82" spans="1:14" s="24" customFormat="1" hidden="1" x14ac:dyDescent="0.3">
      <c r="A82" s="13">
        <v>1</v>
      </c>
      <c r="B82" s="14" t="s">
        <v>25</v>
      </c>
      <c r="C82" s="15">
        <f>$C$2</f>
        <v>44361</v>
      </c>
      <c r="D82" s="16">
        <f>D13</f>
        <v>42727</v>
      </c>
      <c r="E82" s="16">
        <f>E13</f>
        <v>46379</v>
      </c>
      <c r="F82" s="17">
        <f>F13</f>
        <v>100</v>
      </c>
      <c r="G82" s="57">
        <f>G13</f>
        <v>7.4999999999999997E-3</v>
      </c>
      <c r="H82" s="16" t="str">
        <f>H13</f>
        <v>Markup</v>
      </c>
      <c r="I82" s="17">
        <f>I13</f>
        <v>96.942099999999996</v>
      </c>
      <c r="J82" s="17">
        <f>J8</f>
        <v>-1.6899999999999998E-2</v>
      </c>
      <c r="K82" s="83">
        <v>2099821.9742000001</v>
      </c>
      <c r="L82" s="83">
        <v>250</v>
      </c>
      <c r="M82" s="83">
        <f>M13</f>
        <v>99840</v>
      </c>
      <c r="N82" s="58">
        <f>L82*M82*(I82-F82)%</f>
        <v>-763251.8400000009</v>
      </c>
    </row>
    <row r="83" spans="1:14" s="24" customFormat="1" hidden="1" x14ac:dyDescent="0.3">
      <c r="A83" s="13">
        <v>1</v>
      </c>
      <c r="B83" s="14" t="s">
        <v>25</v>
      </c>
      <c r="C83" s="15">
        <f>$C$2</f>
        <v>44361</v>
      </c>
      <c r="D83" s="16">
        <f>D13</f>
        <v>42727</v>
      </c>
      <c r="E83" s="16">
        <f>E13</f>
        <v>46379</v>
      </c>
      <c r="F83" s="17">
        <f>F13</f>
        <v>100</v>
      </c>
      <c r="G83" s="57">
        <f>G13</f>
        <v>7.4999999999999997E-3</v>
      </c>
      <c r="H83" s="75" t="str">
        <f>H13</f>
        <v>Markup</v>
      </c>
      <c r="I83" s="17">
        <f>I13</f>
        <v>96.942099999999996</v>
      </c>
      <c r="J83" s="17">
        <f>J12</f>
        <v>-5.4000000000000003E-3</v>
      </c>
      <c r="K83" s="83">
        <v>2563299.9010999999</v>
      </c>
      <c r="L83" s="83">
        <v>250</v>
      </c>
      <c r="M83" s="83">
        <f>M50</f>
        <v>99840</v>
      </c>
      <c r="N83" s="58">
        <f>L83*M83*(I83-F83)%</f>
        <v>-763251.8400000009</v>
      </c>
    </row>
    <row r="84" spans="1:14" s="24" customFormat="1" hidden="1" x14ac:dyDescent="0.3">
      <c r="A84" s="13">
        <v>1</v>
      </c>
      <c r="B84" s="14" t="s">
        <v>19</v>
      </c>
      <c r="C84" s="15">
        <f>$C$2</f>
        <v>44361</v>
      </c>
      <c r="D84" s="16">
        <f t="shared" ref="D84:I84" si="22">D67</f>
        <v>43165</v>
      </c>
      <c r="E84" s="16">
        <f t="shared" si="22"/>
        <v>44991</v>
      </c>
      <c r="F84" s="17">
        <f t="shared" si="22"/>
        <v>99.449399999999997</v>
      </c>
      <c r="G84" s="57">
        <f t="shared" si="22"/>
        <v>7.4999999999999997E-3</v>
      </c>
      <c r="H84" s="16" t="str">
        <f t="shared" si="22"/>
        <v>Markup</v>
      </c>
      <c r="I84" s="17">
        <f t="shared" si="22"/>
        <v>98.596900000000005</v>
      </c>
      <c r="J84" s="17">
        <f>J13</f>
        <v>-0.1009</v>
      </c>
      <c r="K84" s="83">
        <v>1753406.4038</v>
      </c>
      <c r="L84" s="83">
        <v>4000</v>
      </c>
      <c r="M84" s="83">
        <f>M67</f>
        <v>4000</v>
      </c>
      <c r="N84" s="58">
        <f>L84*M84*(I84-F84)%</f>
        <v>-136399.99999999872</v>
      </c>
    </row>
    <row r="85" spans="1:14" s="24" customFormat="1" ht="15.75" hidden="1" customHeight="1" x14ac:dyDescent="0.3">
      <c r="A85" s="13">
        <v>2</v>
      </c>
      <c r="B85" s="14" t="s">
        <v>24</v>
      </c>
      <c r="C85" s="15">
        <f>$C$2</f>
        <v>44361</v>
      </c>
      <c r="D85" s="15">
        <f>D74</f>
        <v>43160</v>
      </c>
      <c r="E85" s="15">
        <f>E74</f>
        <v>44986</v>
      </c>
      <c r="F85" s="86">
        <f>F74</f>
        <v>99.986662182950553</v>
      </c>
      <c r="G85" s="57">
        <f>G74</f>
        <v>1E-3</v>
      </c>
      <c r="H85" s="17" t="str">
        <f>H30</f>
        <v>Markup</v>
      </c>
      <c r="I85" s="17">
        <f>I74</f>
        <v>99.783800535158235</v>
      </c>
      <c r="J85" s="17">
        <f>J30</f>
        <v>-2.2800000000000001E-2</v>
      </c>
      <c r="K85" s="83">
        <v>2563265.4972999999</v>
      </c>
      <c r="L85" s="83">
        <v>4000</v>
      </c>
      <c r="M85" s="83">
        <f>M74</f>
        <v>100000</v>
      </c>
      <c r="N85" s="84">
        <f>N30</f>
        <v>-1711523.4500000039</v>
      </c>
    </row>
    <row r="86" spans="1:14" hidden="1" x14ac:dyDescent="0.3"/>
    <row r="87" spans="1:14" hidden="1" x14ac:dyDescent="0.3"/>
    <row r="92" spans="1:14" s="41" customFormat="1" x14ac:dyDescent="0.3">
      <c r="A92" s="2"/>
      <c r="B92" s="2"/>
      <c r="C92" s="2"/>
      <c r="D92" s="2"/>
      <c r="E92" s="2"/>
      <c r="F92" s="3"/>
      <c r="G92" s="4"/>
      <c r="H92" s="3"/>
      <c r="I92" s="3"/>
      <c r="J92" s="2"/>
      <c r="K92" s="2"/>
      <c r="L92" s="5"/>
      <c r="M92" s="5"/>
      <c r="N92" s="2"/>
    </row>
  </sheetData>
  <pageMargins left="0.72" right="0.17" top="1.0900000000000001" bottom="1" header="0.5" footer="0.5"/>
  <pageSetup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14 Jun 2021</vt:lpstr>
      <vt:lpstr>'14 Jun 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Khurram Sharf</dc:creator>
  <cp:lastModifiedBy>Khurram Sharf</cp:lastModifiedBy>
  <dcterms:created xsi:type="dcterms:W3CDTF">2021-06-14T13:46:56Z</dcterms:created>
  <dcterms:modified xsi:type="dcterms:W3CDTF">2021-06-14T13:47:21Z</dcterms:modified>
</cp:coreProperties>
</file>