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Taxation\Corporate Affairs\Board Meeting\174th BOD meeting-- Investment Strategy in Aggressive Income Funds- Held on 10 March 2022\Working  Papers\Agenda 4\"/>
    </mc:Choice>
  </mc:AlternateContent>
  <bookViews>
    <workbookView xWindow="0" yWindow="0" windowWidth="20490" windowHeight="7650"/>
  </bookViews>
  <sheets>
    <sheet name="21 Feb 2022" sheetId="2" r:id="rId1"/>
    <sheet name="07 Mar 2022" sheetId="1" r:id="rId2"/>
  </sheets>
  <definedNames>
    <definedName name="_xlnm.Print_Area" localSheetId="1">'07 Mar 2022'!$A$1:$N$101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98" i="2" l="1"/>
  <c r="J98" i="2" s="1"/>
  <c r="C98" i="2"/>
  <c r="F97" i="2"/>
  <c r="E97" i="2"/>
  <c r="D97" i="2"/>
  <c r="H96" i="2"/>
  <c r="F96" i="2"/>
  <c r="E96" i="2"/>
  <c r="D96" i="2"/>
  <c r="C95" i="2"/>
  <c r="C96" i="2" s="1"/>
  <c r="C97" i="2" s="1"/>
  <c r="M94" i="2"/>
  <c r="I94" i="2"/>
  <c r="H94" i="2"/>
  <c r="C94" i="2"/>
  <c r="M93" i="2"/>
  <c r="I93" i="2"/>
  <c r="H93" i="2"/>
  <c r="G93" i="2"/>
  <c r="F93" i="2"/>
  <c r="E93" i="2"/>
  <c r="D93" i="2"/>
  <c r="C93" i="2"/>
  <c r="M92" i="2"/>
  <c r="N92" i="2" s="1"/>
  <c r="J92" i="2" s="1"/>
  <c r="I92" i="2"/>
  <c r="H92" i="2"/>
  <c r="G92" i="2"/>
  <c r="F92" i="2"/>
  <c r="E92" i="2"/>
  <c r="D92" i="2"/>
  <c r="C92" i="2"/>
  <c r="H91" i="2"/>
  <c r="C91" i="2"/>
  <c r="N90" i="2"/>
  <c r="J90" i="2" s="1"/>
  <c r="I90" i="2"/>
  <c r="H90" i="2"/>
  <c r="G90" i="2"/>
  <c r="F90" i="2"/>
  <c r="C90" i="2"/>
  <c r="I89" i="2"/>
  <c r="G89" i="2"/>
  <c r="F89" i="2"/>
  <c r="C89" i="2"/>
  <c r="N88" i="2"/>
  <c r="J88" i="2" s="1"/>
  <c r="M88" i="2"/>
  <c r="I88" i="2"/>
  <c r="H88" i="2"/>
  <c r="G88" i="2"/>
  <c r="F88" i="2"/>
  <c r="C88" i="2"/>
  <c r="M87" i="2"/>
  <c r="H87" i="2"/>
  <c r="C87" i="2"/>
  <c r="E84" i="2"/>
  <c r="D84" i="2"/>
  <c r="I83" i="2"/>
  <c r="H83" i="2"/>
  <c r="G83" i="2"/>
  <c r="F83" i="2"/>
  <c r="C83" i="2"/>
  <c r="C84" i="2" s="1"/>
  <c r="I82" i="2"/>
  <c r="H82" i="2"/>
  <c r="G82" i="2"/>
  <c r="F82" i="2"/>
  <c r="C82" i="2"/>
  <c r="N78" i="2"/>
  <c r="J78" i="2" s="1"/>
  <c r="C78" i="2"/>
  <c r="N77" i="2"/>
  <c r="J77" i="2" s="1"/>
  <c r="M77" i="2"/>
  <c r="M97" i="2" s="1"/>
  <c r="I77" i="2"/>
  <c r="H77" i="2"/>
  <c r="G77" i="2"/>
  <c r="F77" i="2"/>
  <c r="E77" i="2"/>
  <c r="D77" i="2"/>
  <c r="H76" i="2"/>
  <c r="H95" i="2" s="1"/>
  <c r="F76" i="2"/>
  <c r="F95" i="2" s="1"/>
  <c r="E76" i="2"/>
  <c r="E95" i="2" s="1"/>
  <c r="H75" i="2"/>
  <c r="E75" i="2"/>
  <c r="D75" i="2"/>
  <c r="C75" i="2"/>
  <c r="C76" i="2" s="1"/>
  <c r="C77" i="2" s="1"/>
  <c r="M74" i="2"/>
  <c r="I74" i="2"/>
  <c r="N74" i="2" s="1"/>
  <c r="J74" i="2" s="1"/>
  <c r="H74" i="2"/>
  <c r="H97" i="2" s="1"/>
  <c r="G74" i="2"/>
  <c r="F74" i="2"/>
  <c r="C74" i="2"/>
  <c r="M73" i="2"/>
  <c r="I73" i="2"/>
  <c r="H73" i="2"/>
  <c r="G73" i="2"/>
  <c r="F73" i="2"/>
  <c r="E73" i="2"/>
  <c r="D73" i="2"/>
  <c r="C73" i="2"/>
  <c r="N72" i="2"/>
  <c r="J72" i="2" s="1"/>
  <c r="M72" i="2"/>
  <c r="I72" i="2"/>
  <c r="H72" i="2"/>
  <c r="G72" i="2"/>
  <c r="F72" i="2"/>
  <c r="E72" i="2"/>
  <c r="D72" i="2"/>
  <c r="C72" i="2"/>
  <c r="H71" i="2"/>
  <c r="C71" i="2"/>
  <c r="I70" i="2"/>
  <c r="N70" i="2" s="1"/>
  <c r="J70" i="2" s="1"/>
  <c r="H70" i="2"/>
  <c r="G70" i="2"/>
  <c r="F70" i="2"/>
  <c r="C70" i="2"/>
  <c r="I69" i="2"/>
  <c r="H69" i="2"/>
  <c r="C69" i="2"/>
  <c r="M68" i="2"/>
  <c r="I68" i="2"/>
  <c r="N68" i="2" s="1"/>
  <c r="J68" i="2" s="1"/>
  <c r="H68" i="2"/>
  <c r="G68" i="2"/>
  <c r="F68" i="2"/>
  <c r="C68" i="2"/>
  <c r="M67" i="2"/>
  <c r="I67" i="2"/>
  <c r="N67" i="2" s="1"/>
  <c r="J67" i="2" s="1"/>
  <c r="H67" i="2"/>
  <c r="G67" i="2"/>
  <c r="F67" i="2"/>
  <c r="C67" i="2"/>
  <c r="M64" i="2"/>
  <c r="M91" i="2" s="1"/>
  <c r="I64" i="2"/>
  <c r="I76" i="2" s="1"/>
  <c r="H64" i="2"/>
  <c r="G64" i="2"/>
  <c r="G76" i="2" s="1"/>
  <c r="E64" i="2"/>
  <c r="D64" i="2"/>
  <c r="D76" i="2" s="1"/>
  <c r="D95" i="2" s="1"/>
  <c r="I63" i="2"/>
  <c r="F63" i="2"/>
  <c r="C63" i="2"/>
  <c r="C64" i="2" s="1"/>
  <c r="M62" i="2"/>
  <c r="I62" i="2"/>
  <c r="N62" i="2" s="1"/>
  <c r="J62" i="2" s="1"/>
  <c r="H62" i="2"/>
  <c r="G62" i="2"/>
  <c r="F62" i="2"/>
  <c r="C62" i="2"/>
  <c r="N58" i="2"/>
  <c r="J58" i="2" s="1"/>
  <c r="C58" i="2"/>
  <c r="M57" i="2"/>
  <c r="I57" i="2"/>
  <c r="N57" i="2" s="1"/>
  <c r="J57" i="2" s="1"/>
  <c r="H57" i="2"/>
  <c r="G57" i="2"/>
  <c r="F57" i="2"/>
  <c r="E57" i="2"/>
  <c r="D57" i="2"/>
  <c r="H56" i="2"/>
  <c r="G56" i="2"/>
  <c r="G75" i="2" s="1"/>
  <c r="C56" i="2"/>
  <c r="C57" i="2" s="1"/>
  <c r="M55" i="2"/>
  <c r="M84" i="2" s="1"/>
  <c r="K55" i="2"/>
  <c r="I55" i="2"/>
  <c r="I97" i="2" s="1"/>
  <c r="H55" i="2"/>
  <c r="H84" i="2" s="1"/>
  <c r="G55" i="2"/>
  <c r="G84" i="2" s="1"/>
  <c r="C55" i="2"/>
  <c r="M54" i="2"/>
  <c r="M89" i="2" s="1"/>
  <c r="N89" i="2" s="1"/>
  <c r="J89" i="2" s="1"/>
  <c r="C54" i="2"/>
  <c r="M53" i="2"/>
  <c r="M82" i="2" s="1"/>
  <c r="N82" i="2" s="1"/>
  <c r="J82" i="2" s="1"/>
  <c r="C53" i="2"/>
  <c r="N52" i="2"/>
  <c r="J52" i="2" s="1"/>
  <c r="M52" i="2"/>
  <c r="I52" i="2"/>
  <c r="H52" i="2"/>
  <c r="G52" i="2"/>
  <c r="F52" i="2"/>
  <c r="C52" i="2"/>
  <c r="H51" i="2"/>
  <c r="C51" i="2"/>
  <c r="N50" i="2"/>
  <c r="J50" i="2" s="1"/>
  <c r="M50" i="2"/>
  <c r="I50" i="2"/>
  <c r="H50" i="2"/>
  <c r="G50" i="2"/>
  <c r="F50" i="2"/>
  <c r="E50" i="2"/>
  <c r="D50" i="2"/>
  <c r="N46" i="2"/>
  <c r="J46" i="2" s="1"/>
  <c r="C46" i="2"/>
  <c r="N45" i="2"/>
  <c r="J45" i="2" s="1"/>
  <c r="M45" i="2"/>
  <c r="E45" i="2"/>
  <c r="D45" i="2"/>
  <c r="C45" i="2"/>
  <c r="M44" i="2"/>
  <c r="M56" i="2" s="1"/>
  <c r="I44" i="2"/>
  <c r="I56" i="2" s="1"/>
  <c r="G44" i="2"/>
  <c r="F44" i="2"/>
  <c r="F56" i="2" s="1"/>
  <c r="C44" i="2"/>
  <c r="N43" i="2"/>
  <c r="M43" i="2"/>
  <c r="J43" i="2"/>
  <c r="C43" i="2"/>
  <c r="N42" i="2"/>
  <c r="M42" i="2"/>
  <c r="J42" i="2"/>
  <c r="E42" i="2"/>
  <c r="E53" i="2" s="1"/>
  <c r="C42" i="2"/>
  <c r="M41" i="2"/>
  <c r="M51" i="2" s="1"/>
  <c r="I41" i="2"/>
  <c r="I51" i="2" s="1"/>
  <c r="H41" i="2"/>
  <c r="G41" i="2"/>
  <c r="G51" i="2" s="1"/>
  <c r="F41" i="2"/>
  <c r="F51" i="2" s="1"/>
  <c r="E41" i="2"/>
  <c r="D41" i="2"/>
  <c r="C41" i="2"/>
  <c r="M40" i="2"/>
  <c r="I40" i="2"/>
  <c r="N40" i="2" s="1"/>
  <c r="J40" i="2" s="1"/>
  <c r="H40" i="2"/>
  <c r="G40" i="2"/>
  <c r="F40" i="2"/>
  <c r="C40" i="2"/>
  <c r="C50" i="2" s="1"/>
  <c r="N36" i="2"/>
  <c r="J36" i="2" s="1"/>
  <c r="N35" i="2"/>
  <c r="J35" i="2" s="1"/>
  <c r="M35" i="2"/>
  <c r="M69" i="2" s="1"/>
  <c r="I35" i="2"/>
  <c r="H35" i="2"/>
  <c r="H63" i="2" s="1"/>
  <c r="G35" i="2"/>
  <c r="G69" i="2" s="1"/>
  <c r="F35" i="2"/>
  <c r="F69" i="2" s="1"/>
  <c r="C35" i="2"/>
  <c r="C36" i="2" s="1"/>
  <c r="N34" i="2"/>
  <c r="J34" i="2" s="1"/>
  <c r="C34" i="2"/>
  <c r="N32" i="2"/>
  <c r="N93" i="2" s="1"/>
  <c r="J32" i="2"/>
  <c r="J93" i="2" s="1"/>
  <c r="C32" i="2"/>
  <c r="M31" i="2"/>
  <c r="I31" i="2"/>
  <c r="N31" i="2" s="1"/>
  <c r="J31" i="2" s="1"/>
  <c r="H31" i="2"/>
  <c r="G31" i="2"/>
  <c r="F31" i="2"/>
  <c r="C31" i="2"/>
  <c r="M30" i="2"/>
  <c r="I30" i="2"/>
  <c r="N30" i="2" s="1"/>
  <c r="J30" i="2" s="1"/>
  <c r="H30" i="2"/>
  <c r="H89" i="2" s="1"/>
  <c r="G30" i="2"/>
  <c r="F30" i="2"/>
  <c r="E30" i="2"/>
  <c r="D30" i="2"/>
  <c r="C30" i="2"/>
  <c r="N29" i="2"/>
  <c r="J29" i="2" s="1"/>
  <c r="K29" i="2"/>
  <c r="I29" i="2"/>
  <c r="G29" i="2"/>
  <c r="G94" i="2" s="1"/>
  <c r="F29" i="2"/>
  <c r="F94" i="2" s="1"/>
  <c r="C29" i="2"/>
  <c r="M28" i="2"/>
  <c r="N28" i="2" s="1"/>
  <c r="J28" i="2" s="1"/>
  <c r="I28" i="2"/>
  <c r="H28" i="2"/>
  <c r="G28" i="2"/>
  <c r="F28" i="2"/>
  <c r="C28" i="2"/>
  <c r="I27" i="2"/>
  <c r="I87" i="2" s="1"/>
  <c r="N87" i="2" s="1"/>
  <c r="J87" i="2" s="1"/>
  <c r="G27" i="2"/>
  <c r="G87" i="2" s="1"/>
  <c r="F27" i="2"/>
  <c r="F87" i="2" s="1"/>
  <c r="E27" i="2"/>
  <c r="C27" i="2"/>
  <c r="N23" i="2"/>
  <c r="J23" i="2" s="1"/>
  <c r="C23" i="2"/>
  <c r="M22" i="2"/>
  <c r="I22" i="2"/>
  <c r="N22" i="2" s="1"/>
  <c r="J22" i="2" s="1"/>
  <c r="G22" i="2"/>
  <c r="F22" i="2"/>
  <c r="C22" i="2"/>
  <c r="N21" i="2"/>
  <c r="J21" i="2" s="1"/>
  <c r="C21" i="2"/>
  <c r="M20" i="2"/>
  <c r="N20" i="2" s="1"/>
  <c r="J20" i="2" s="1"/>
  <c r="I20" i="2"/>
  <c r="G20" i="2"/>
  <c r="F20" i="2"/>
  <c r="C20" i="2"/>
  <c r="M19" i="2"/>
  <c r="I19" i="2"/>
  <c r="N19" i="2" s="1"/>
  <c r="J19" i="2" s="1"/>
  <c r="H19" i="2"/>
  <c r="G19" i="2"/>
  <c r="F19" i="2"/>
  <c r="C19" i="2"/>
  <c r="N15" i="2"/>
  <c r="J15" i="2" s="1"/>
  <c r="C15" i="2"/>
  <c r="N14" i="2"/>
  <c r="J14" i="2" s="1"/>
  <c r="C14" i="2"/>
  <c r="N13" i="2"/>
  <c r="J13" i="2" s="1"/>
  <c r="C13" i="2"/>
  <c r="N12" i="2"/>
  <c r="N73" i="2" s="1"/>
  <c r="J12" i="2"/>
  <c r="J73" i="2" s="1"/>
  <c r="C12" i="2"/>
  <c r="N11" i="2"/>
  <c r="J11" i="2" s="1"/>
  <c r="C11" i="2"/>
  <c r="N10" i="2"/>
  <c r="J10" i="2" s="1"/>
  <c r="C10" i="2"/>
  <c r="N9" i="2"/>
  <c r="J9" i="2" s="1"/>
  <c r="C9" i="2"/>
  <c r="N8" i="2"/>
  <c r="J8" i="2"/>
  <c r="C8" i="2"/>
  <c r="N7" i="2"/>
  <c r="J7" i="2" s="1"/>
  <c r="C7" i="2"/>
  <c r="M75" i="2" l="1"/>
  <c r="N56" i="2"/>
  <c r="J56" i="2" s="1"/>
  <c r="I91" i="2"/>
  <c r="N91" i="2" s="1"/>
  <c r="J91" i="2" s="1"/>
  <c r="I95" i="2"/>
  <c r="N97" i="2"/>
  <c r="J97" i="2" s="1"/>
  <c r="N94" i="2"/>
  <c r="J94" i="2" s="1"/>
  <c r="F71" i="2"/>
  <c r="F75" i="2"/>
  <c r="N69" i="2"/>
  <c r="J69" i="2" s="1"/>
  <c r="N51" i="2"/>
  <c r="J51" i="2" s="1"/>
  <c r="G97" i="2"/>
  <c r="G96" i="2"/>
  <c r="M96" i="2"/>
  <c r="G95" i="2"/>
  <c r="G91" i="2"/>
  <c r="I71" i="2"/>
  <c r="I75" i="2"/>
  <c r="N27" i="2"/>
  <c r="J27" i="2" s="1"/>
  <c r="N41" i="2"/>
  <c r="J41" i="2" s="1"/>
  <c r="N44" i="2"/>
  <c r="J44" i="2" s="1"/>
  <c r="N53" i="2"/>
  <c r="J53" i="2" s="1"/>
  <c r="N54" i="2"/>
  <c r="J54" i="2" s="1"/>
  <c r="N55" i="2"/>
  <c r="J55" i="2" s="1"/>
  <c r="G63" i="2"/>
  <c r="M63" i="2"/>
  <c r="N63" i="2" s="1"/>
  <c r="J63" i="2" s="1"/>
  <c r="G71" i="2"/>
  <c r="M71" i="2"/>
  <c r="N71" i="2" s="1"/>
  <c r="J71" i="2" s="1"/>
  <c r="M76" i="2"/>
  <c r="I84" i="2"/>
  <c r="I96" i="2" s="1"/>
  <c r="F91" i="2"/>
  <c r="M83" i="2"/>
  <c r="N83" i="2" s="1"/>
  <c r="J83" i="2" s="1"/>
  <c r="N64" i="2"/>
  <c r="J64" i="2" s="1"/>
  <c r="N84" i="2" l="1"/>
  <c r="J84" i="2" s="1"/>
  <c r="M95" i="2"/>
  <c r="N95" i="2" s="1"/>
  <c r="J95" i="2" s="1"/>
  <c r="N76" i="2"/>
  <c r="J76" i="2" s="1"/>
  <c r="N96" i="2"/>
  <c r="J96" i="2" s="1"/>
  <c r="N75" i="2"/>
  <c r="J75" i="2" s="1"/>
  <c r="N99" i="1" l="1"/>
  <c r="J99" i="1"/>
  <c r="C99" i="1"/>
  <c r="H98" i="1"/>
  <c r="C98" i="1"/>
  <c r="H97" i="1"/>
  <c r="F97" i="1"/>
  <c r="E97" i="1"/>
  <c r="D97" i="1"/>
  <c r="H96" i="1"/>
  <c r="F96" i="1"/>
  <c r="H95" i="1"/>
  <c r="F95" i="1"/>
  <c r="C95" i="1"/>
  <c r="C96" i="1" s="1"/>
  <c r="C97" i="1" s="1"/>
  <c r="M94" i="1"/>
  <c r="H94" i="1"/>
  <c r="C94" i="1"/>
  <c r="M93" i="1"/>
  <c r="I93" i="1"/>
  <c r="H93" i="1"/>
  <c r="G93" i="1"/>
  <c r="F93" i="1"/>
  <c r="E93" i="1"/>
  <c r="D93" i="1"/>
  <c r="C93" i="1"/>
  <c r="N92" i="1"/>
  <c r="J92" i="1" s="1"/>
  <c r="M92" i="1"/>
  <c r="I92" i="1"/>
  <c r="H92" i="1"/>
  <c r="G92" i="1"/>
  <c r="F92" i="1"/>
  <c r="E92" i="1"/>
  <c r="D92" i="1"/>
  <c r="C92" i="1"/>
  <c r="F91" i="1"/>
  <c r="C91" i="1"/>
  <c r="I90" i="1"/>
  <c r="N90" i="1" s="1"/>
  <c r="J90" i="1" s="1"/>
  <c r="H90" i="1"/>
  <c r="G90" i="1"/>
  <c r="F90" i="1"/>
  <c r="C90" i="1"/>
  <c r="I89" i="1"/>
  <c r="G89" i="1"/>
  <c r="F89" i="1"/>
  <c r="C89" i="1"/>
  <c r="M88" i="1"/>
  <c r="N88" i="1" s="1"/>
  <c r="J88" i="1" s="1"/>
  <c r="I88" i="1"/>
  <c r="H88" i="1"/>
  <c r="G88" i="1"/>
  <c r="F88" i="1"/>
  <c r="C88" i="1"/>
  <c r="M87" i="1"/>
  <c r="H87" i="1"/>
  <c r="C87" i="1"/>
  <c r="E84" i="1"/>
  <c r="E96" i="1" s="1"/>
  <c r="D84" i="1"/>
  <c r="D96" i="1" s="1"/>
  <c r="I83" i="1"/>
  <c r="H83" i="1"/>
  <c r="G83" i="1"/>
  <c r="F83" i="1"/>
  <c r="C83" i="1"/>
  <c r="C84" i="1" s="1"/>
  <c r="I82" i="1"/>
  <c r="H82" i="1"/>
  <c r="G82" i="1"/>
  <c r="F82" i="1"/>
  <c r="C82" i="1"/>
  <c r="I78" i="1"/>
  <c r="I98" i="1" s="1"/>
  <c r="H78" i="1"/>
  <c r="C78" i="1"/>
  <c r="I77" i="1"/>
  <c r="H77" i="1"/>
  <c r="F77" i="1"/>
  <c r="E77" i="1"/>
  <c r="D77" i="1"/>
  <c r="C77" i="1"/>
  <c r="M76" i="1"/>
  <c r="H76" i="1"/>
  <c r="H91" i="1" s="1"/>
  <c r="G76" i="1"/>
  <c r="G91" i="1" s="1"/>
  <c r="F76" i="1"/>
  <c r="C76" i="1"/>
  <c r="E75" i="1"/>
  <c r="D75" i="1"/>
  <c r="C75" i="1"/>
  <c r="M74" i="1"/>
  <c r="N74" i="1" s="1"/>
  <c r="J74" i="1" s="1"/>
  <c r="I74" i="1"/>
  <c r="H74" i="1"/>
  <c r="G74" i="1"/>
  <c r="F74" i="1"/>
  <c r="C74" i="1"/>
  <c r="M73" i="1"/>
  <c r="I73" i="1"/>
  <c r="H73" i="1"/>
  <c r="G73" i="1"/>
  <c r="F73" i="1"/>
  <c r="E73" i="1"/>
  <c r="D73" i="1"/>
  <c r="C73" i="1"/>
  <c r="M72" i="1"/>
  <c r="N72" i="1" s="1"/>
  <c r="J72" i="1" s="1"/>
  <c r="I72" i="1"/>
  <c r="H72" i="1"/>
  <c r="G72" i="1"/>
  <c r="F72" i="1"/>
  <c r="E72" i="1"/>
  <c r="D72" i="1"/>
  <c r="C72" i="1"/>
  <c r="M71" i="1"/>
  <c r="C71" i="1"/>
  <c r="I70" i="1"/>
  <c r="N70" i="1" s="1"/>
  <c r="J70" i="1" s="1"/>
  <c r="H70" i="1"/>
  <c r="G70" i="1"/>
  <c r="F70" i="1"/>
  <c r="C70" i="1"/>
  <c r="H69" i="1"/>
  <c r="F69" i="1"/>
  <c r="C69" i="1"/>
  <c r="M68" i="1"/>
  <c r="I68" i="1"/>
  <c r="H68" i="1"/>
  <c r="G68" i="1"/>
  <c r="F68" i="1"/>
  <c r="N68" i="1" s="1"/>
  <c r="J68" i="1" s="1"/>
  <c r="C68" i="1"/>
  <c r="M67" i="1"/>
  <c r="I67" i="1"/>
  <c r="H67" i="1"/>
  <c r="G67" i="1"/>
  <c r="F67" i="1"/>
  <c r="N67" i="1" s="1"/>
  <c r="J67" i="1" s="1"/>
  <c r="C67" i="1"/>
  <c r="N64" i="1"/>
  <c r="J64" i="1" s="1"/>
  <c r="M64" i="1"/>
  <c r="M91" i="1" s="1"/>
  <c r="I64" i="1"/>
  <c r="I76" i="1" s="1"/>
  <c r="H64" i="1"/>
  <c r="G64" i="1"/>
  <c r="G77" i="1" s="1"/>
  <c r="E64" i="1"/>
  <c r="E76" i="1" s="1"/>
  <c r="E95" i="1" s="1"/>
  <c r="D64" i="1"/>
  <c r="D76" i="1" s="1"/>
  <c r="D95" i="1" s="1"/>
  <c r="H63" i="1"/>
  <c r="G63" i="1"/>
  <c r="C63" i="1"/>
  <c r="C64" i="1" s="1"/>
  <c r="M62" i="1"/>
  <c r="N62" i="1" s="1"/>
  <c r="J62" i="1" s="1"/>
  <c r="I62" i="1"/>
  <c r="H62" i="1"/>
  <c r="G62" i="1"/>
  <c r="F62" i="1"/>
  <c r="C62" i="1"/>
  <c r="I58" i="1"/>
  <c r="N58" i="1" s="1"/>
  <c r="J58" i="1" s="1"/>
  <c r="G58" i="1"/>
  <c r="G78" i="1" s="1"/>
  <c r="G98" i="1" s="1"/>
  <c r="F58" i="1"/>
  <c r="F78" i="1" s="1"/>
  <c r="C58" i="1"/>
  <c r="M57" i="1"/>
  <c r="N57" i="1" s="1"/>
  <c r="J57" i="1" s="1"/>
  <c r="I57" i="1"/>
  <c r="H57" i="1"/>
  <c r="G57" i="1"/>
  <c r="F57" i="1"/>
  <c r="E57" i="1"/>
  <c r="D57" i="1"/>
  <c r="M56" i="1"/>
  <c r="M75" i="1" s="1"/>
  <c r="H56" i="1"/>
  <c r="H71" i="1" s="1"/>
  <c r="G56" i="1"/>
  <c r="G75" i="1" s="1"/>
  <c r="C56" i="1"/>
  <c r="C57" i="1" s="1"/>
  <c r="M55" i="1"/>
  <c r="M84" i="1" s="1"/>
  <c r="K55" i="1"/>
  <c r="I55" i="1"/>
  <c r="I97" i="1" s="1"/>
  <c r="H55" i="1"/>
  <c r="H84" i="1" s="1"/>
  <c r="G55" i="1"/>
  <c r="G84" i="1" s="1"/>
  <c r="C55" i="1"/>
  <c r="C54" i="1"/>
  <c r="M53" i="1"/>
  <c r="M82" i="1" s="1"/>
  <c r="N82" i="1" s="1"/>
  <c r="J82" i="1" s="1"/>
  <c r="C53" i="1"/>
  <c r="M52" i="1"/>
  <c r="I52" i="1"/>
  <c r="N52" i="1" s="1"/>
  <c r="J52" i="1" s="1"/>
  <c r="H52" i="1"/>
  <c r="G52" i="1"/>
  <c r="F52" i="1"/>
  <c r="C52" i="1"/>
  <c r="M51" i="1"/>
  <c r="I51" i="1"/>
  <c r="N51" i="1" s="1"/>
  <c r="J51" i="1" s="1"/>
  <c r="H51" i="1"/>
  <c r="C51" i="1"/>
  <c r="M50" i="1"/>
  <c r="I50" i="1"/>
  <c r="N50" i="1" s="1"/>
  <c r="J50" i="1" s="1"/>
  <c r="H50" i="1"/>
  <c r="G50" i="1"/>
  <c r="F50" i="1"/>
  <c r="E50" i="1"/>
  <c r="D50" i="1"/>
  <c r="C50" i="1"/>
  <c r="N46" i="1"/>
  <c r="J46" i="1"/>
  <c r="C46" i="1"/>
  <c r="M45" i="1"/>
  <c r="N45" i="1" s="1"/>
  <c r="J45" i="1" s="1"/>
  <c r="I45" i="1"/>
  <c r="G45" i="1"/>
  <c r="F45" i="1"/>
  <c r="E45" i="1"/>
  <c r="D45" i="1"/>
  <c r="C45" i="1"/>
  <c r="M44" i="1"/>
  <c r="I44" i="1"/>
  <c r="I56" i="1" s="1"/>
  <c r="G44" i="1"/>
  <c r="F44" i="1"/>
  <c r="F56" i="1" s="1"/>
  <c r="C44" i="1"/>
  <c r="M43" i="1"/>
  <c r="N43" i="1" s="1"/>
  <c r="J43" i="1" s="1"/>
  <c r="C43" i="1"/>
  <c r="N42" i="1"/>
  <c r="M42" i="1"/>
  <c r="J42" i="1"/>
  <c r="E42" i="1"/>
  <c r="E53" i="1" s="1"/>
  <c r="C42" i="1"/>
  <c r="M41" i="1"/>
  <c r="I41" i="1"/>
  <c r="H41" i="1"/>
  <c r="G41" i="1"/>
  <c r="G51" i="1" s="1"/>
  <c r="F41" i="1"/>
  <c r="F51" i="1" s="1"/>
  <c r="E41" i="1"/>
  <c r="D41" i="1"/>
  <c r="C41" i="1"/>
  <c r="M40" i="1"/>
  <c r="I40" i="1"/>
  <c r="N40" i="1" s="1"/>
  <c r="J40" i="1" s="1"/>
  <c r="H40" i="1"/>
  <c r="G40" i="1"/>
  <c r="F40" i="1"/>
  <c r="C40" i="1"/>
  <c r="N36" i="1"/>
  <c r="J36" i="1" s="1"/>
  <c r="M35" i="1"/>
  <c r="M69" i="1" s="1"/>
  <c r="I35" i="1"/>
  <c r="I63" i="1" s="1"/>
  <c r="H35" i="1"/>
  <c r="G35" i="1"/>
  <c r="G69" i="1" s="1"/>
  <c r="F35" i="1"/>
  <c r="F63" i="1" s="1"/>
  <c r="C35" i="1"/>
  <c r="C36" i="1" s="1"/>
  <c r="N34" i="1"/>
  <c r="J34" i="1"/>
  <c r="C34" i="1"/>
  <c r="N32" i="1"/>
  <c r="N93" i="1" s="1"/>
  <c r="C32" i="1"/>
  <c r="M31" i="1"/>
  <c r="I31" i="1"/>
  <c r="N31" i="1" s="1"/>
  <c r="J31" i="1" s="1"/>
  <c r="H31" i="1"/>
  <c r="G31" i="1"/>
  <c r="F31" i="1"/>
  <c r="C31" i="1"/>
  <c r="M30" i="1"/>
  <c r="I30" i="1"/>
  <c r="N30" i="1" s="1"/>
  <c r="J30" i="1" s="1"/>
  <c r="H30" i="1"/>
  <c r="H89" i="1" s="1"/>
  <c r="G30" i="1"/>
  <c r="F30" i="1"/>
  <c r="E30" i="1"/>
  <c r="D30" i="1"/>
  <c r="C30" i="1"/>
  <c r="N29" i="1"/>
  <c r="J29" i="1" s="1"/>
  <c r="K29" i="1"/>
  <c r="I29" i="1"/>
  <c r="I94" i="1" s="1"/>
  <c r="G29" i="1"/>
  <c r="G94" i="1" s="1"/>
  <c r="F29" i="1"/>
  <c r="F94" i="1" s="1"/>
  <c r="C29" i="1"/>
  <c r="M28" i="1"/>
  <c r="N28" i="1" s="1"/>
  <c r="J28" i="1" s="1"/>
  <c r="I28" i="1"/>
  <c r="H28" i="1"/>
  <c r="G28" i="1"/>
  <c r="F28" i="1"/>
  <c r="C28" i="1"/>
  <c r="I27" i="1"/>
  <c r="N27" i="1" s="1"/>
  <c r="J27" i="1" s="1"/>
  <c r="G27" i="1"/>
  <c r="G87" i="1" s="1"/>
  <c r="F27" i="1"/>
  <c r="F87" i="1" s="1"/>
  <c r="E27" i="1"/>
  <c r="C27" i="1"/>
  <c r="N23" i="1"/>
  <c r="J23" i="1" s="1"/>
  <c r="C23" i="1"/>
  <c r="N22" i="1"/>
  <c r="J22" i="1" s="1"/>
  <c r="M22" i="1"/>
  <c r="I22" i="1"/>
  <c r="G22" i="1"/>
  <c r="F22" i="1"/>
  <c r="C22" i="1"/>
  <c r="N21" i="1"/>
  <c r="J21" i="1"/>
  <c r="C21" i="1"/>
  <c r="M20" i="1"/>
  <c r="I20" i="1"/>
  <c r="G20" i="1"/>
  <c r="F20" i="1"/>
  <c r="N20" i="1" s="1"/>
  <c r="J20" i="1" s="1"/>
  <c r="C20" i="1"/>
  <c r="M19" i="1"/>
  <c r="N19" i="1" s="1"/>
  <c r="J19" i="1" s="1"/>
  <c r="I19" i="1"/>
  <c r="H19" i="1"/>
  <c r="G19" i="1"/>
  <c r="F19" i="1"/>
  <c r="C19" i="1"/>
  <c r="N15" i="1"/>
  <c r="J15" i="1"/>
  <c r="C15" i="1"/>
  <c r="N14" i="1"/>
  <c r="J14" i="1" s="1"/>
  <c r="C14" i="1"/>
  <c r="N13" i="1"/>
  <c r="J13" i="1"/>
  <c r="C13" i="1"/>
  <c r="N12" i="1"/>
  <c r="N73" i="1" s="1"/>
  <c r="C12" i="1"/>
  <c r="N11" i="1"/>
  <c r="J11" i="1" s="1"/>
  <c r="C11" i="1"/>
  <c r="N10" i="1"/>
  <c r="J10" i="1" s="1"/>
  <c r="C10" i="1"/>
  <c r="N9" i="1"/>
  <c r="J9" i="1"/>
  <c r="C9" i="1"/>
  <c r="N8" i="1"/>
  <c r="J8" i="1"/>
  <c r="C8" i="1"/>
  <c r="N7" i="1"/>
  <c r="J7" i="1"/>
  <c r="C7" i="1"/>
  <c r="N91" i="1" l="1"/>
  <c r="J91" i="1" s="1"/>
  <c r="F71" i="1"/>
  <c r="F75" i="1"/>
  <c r="N84" i="1"/>
  <c r="J84" i="1" s="1"/>
  <c r="M96" i="1"/>
  <c r="N96" i="1" s="1"/>
  <c r="J96" i="1" s="1"/>
  <c r="N94" i="1"/>
  <c r="J94" i="1" s="1"/>
  <c r="N76" i="1"/>
  <c r="J76" i="1" s="1"/>
  <c r="N87" i="1"/>
  <c r="J87" i="1" s="1"/>
  <c r="F98" i="1"/>
  <c r="N98" i="1" s="1"/>
  <c r="J98" i="1" s="1"/>
  <c r="N78" i="1"/>
  <c r="J78" i="1" s="1"/>
  <c r="I71" i="1"/>
  <c r="I75" i="1"/>
  <c r="N75" i="1" s="1"/>
  <c r="J75" i="1" s="1"/>
  <c r="G96" i="1"/>
  <c r="G97" i="1"/>
  <c r="I95" i="1"/>
  <c r="I91" i="1"/>
  <c r="N71" i="1"/>
  <c r="J71" i="1" s="1"/>
  <c r="N35" i="1"/>
  <c r="J35" i="1" s="1"/>
  <c r="N53" i="1"/>
  <c r="J53" i="1" s="1"/>
  <c r="I69" i="1"/>
  <c r="N69" i="1" s="1"/>
  <c r="J69" i="1" s="1"/>
  <c r="M95" i="1"/>
  <c r="M54" i="1"/>
  <c r="M63" i="1"/>
  <c r="N63" i="1" s="1"/>
  <c r="J63" i="1" s="1"/>
  <c r="I84" i="1"/>
  <c r="I96" i="1" s="1"/>
  <c r="I87" i="1"/>
  <c r="J12" i="1"/>
  <c r="J73" i="1" s="1"/>
  <c r="J32" i="1"/>
  <c r="J93" i="1" s="1"/>
  <c r="N55" i="1"/>
  <c r="J55" i="1" s="1"/>
  <c r="N56" i="1"/>
  <c r="J56" i="1" s="1"/>
  <c r="G71" i="1"/>
  <c r="N41" i="1"/>
  <c r="J41" i="1" s="1"/>
  <c r="N44" i="1"/>
  <c r="J44" i="1" s="1"/>
  <c r="M77" i="1"/>
  <c r="H75" i="1"/>
  <c r="G95" i="1"/>
  <c r="M89" i="1" l="1"/>
  <c r="N89" i="1" s="1"/>
  <c r="J89" i="1" s="1"/>
  <c r="M83" i="1"/>
  <c r="N83" i="1" s="1"/>
  <c r="J83" i="1" s="1"/>
  <c r="N54" i="1"/>
  <c r="J54" i="1" s="1"/>
  <c r="N95" i="1"/>
  <c r="J95" i="1" s="1"/>
  <c r="M97" i="1"/>
  <c r="N97" i="1" s="1"/>
  <c r="J97" i="1" s="1"/>
  <c r="N77" i="1"/>
  <c r="J77" i="1" s="1"/>
</calcChain>
</file>

<file path=xl/sharedStrings.xml><?xml version="1.0" encoding="utf-8"?>
<sst xmlns="http://schemas.openxmlformats.org/spreadsheetml/2006/main" count="408" uniqueCount="43">
  <si>
    <t>Discretion used in valuation of TFC</t>
  </si>
  <si>
    <t xml:space="preserve">Valuation carried on </t>
  </si>
  <si>
    <t>MCB DCF Income Fund</t>
  </si>
  <si>
    <t>S.No</t>
  </si>
  <si>
    <t>Scrip</t>
  </si>
  <si>
    <t>Discretion date</t>
  </si>
  <si>
    <t>Issue date</t>
  </si>
  <si>
    <t>Maturity Date</t>
  </si>
  <si>
    <t>Mufap Price</t>
  </si>
  <si>
    <t>Discretionary '% used</t>
  </si>
  <si>
    <t>Mark up/down in yield</t>
  </si>
  <si>
    <t>Revised rate after discretionary adjustment</t>
  </si>
  <si>
    <t>Per unit impact</t>
  </si>
  <si>
    <t>Outstanding Number of Units</t>
  </si>
  <si>
    <t xml:space="preserve"> Number of TFCs</t>
  </si>
  <si>
    <t>Face Value</t>
  </si>
  <si>
    <t xml:space="preserve">Impact </t>
  </si>
  <si>
    <t>Bank Al-Habib Ltd. - TFC (17-03-16)</t>
  </si>
  <si>
    <t>Markdown</t>
  </si>
  <si>
    <t xml:space="preserve">JAHANGIR SIDDIQUI &amp; COMPANY LTD. - TFC (06-03-18) </t>
  </si>
  <si>
    <t>Markup</t>
  </si>
  <si>
    <t>JAHANGIR SIDDIQUI &amp; COMPANY LTD. - TFC (18-07-17)</t>
  </si>
  <si>
    <t xml:space="preserve">Ghani Gases Ltd.  SUK (02-02-2017) </t>
  </si>
  <si>
    <t xml:space="preserve">Askari Bank Limited </t>
  </si>
  <si>
    <t>DAWOOD HERCULES CORPORATION LTD. SUKUK (01-03-18)</t>
  </si>
  <si>
    <t>The Bank of Punjab-TFC (23-12-16)</t>
  </si>
  <si>
    <t>Habib Bank limited</t>
  </si>
  <si>
    <t>Samba Bank Ltd. - TFC (01-03-21)</t>
  </si>
  <si>
    <t>MCB Pakistan Asset Allocation Fund</t>
  </si>
  <si>
    <t>Bank Alfalah Limited - 5</t>
  </si>
  <si>
    <t>Askari Bank Limited - V</t>
  </si>
  <si>
    <t>Pakistan Income Fund</t>
  </si>
  <si>
    <t>International Brands Ltd. Sukuk (15-11-17)</t>
  </si>
  <si>
    <t>The Bank of Punjab-TFC (23-04-18)</t>
  </si>
  <si>
    <t>Meezan Bank Ltd (09-Jan-2020)</t>
  </si>
  <si>
    <t>Pakistan Income Enhancement Fund</t>
  </si>
  <si>
    <t>Pak Elektron Ltd. - SUK (15-11-21)</t>
  </si>
  <si>
    <t>Pakistan Pension Fund -Debt Sub Fund</t>
  </si>
  <si>
    <t>Aspin Pharma Pvt Ltd</t>
  </si>
  <si>
    <t>Dawood Hercules Corporation Ltd. Sukuk (16-11-17)</t>
  </si>
  <si>
    <t>Alhmara Islamic Pension Fund- debt Sub Fund</t>
  </si>
  <si>
    <t xml:space="preserve">The Bank of Punjab-TFC </t>
  </si>
  <si>
    <t>Alhmara Islamic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</si>
</sst>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_(* #,##0.00_);_(* \(#,##0.00\);_(* &quot;-&quot;??_);_(@_)"/>
    <numFmt numFmtId="165" formatCode="0.0000%"/>
    <numFmt numFmtId="166" formatCode="_(* #,##0_);_(* \(#,##0\);_(* &quot;-&quot;??_);_(@_)"/>
    <numFmt numFmtId="167" formatCode="_(* #,##0.0000_);_(* \(#,##0.0000\);_(* &quot;-&quot;??_);_(@_)"/>
    <numFmt numFmtId="168" formatCode="[$-409]d\-mmm\-yy;@"/>
    <numFmt numFmtId="169" formatCode="#,##0.0000_ "/>
  </numFmts>
  <fonts count="7" x14ac:knownFonts="1"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09">
    <xf numFmtId="0" fontId="0" fillId="0" borderId="0" xfId="0"/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center"/>
    </xf>
    <xf numFmtId="165" fontId="3" fillId="0" borderId="0" xfId="2" applyNumberFormat="1" applyFont="1" applyAlignment="1">
      <alignment horizontal="center"/>
    </xf>
    <xf numFmtId="166" fontId="3" fillId="0" borderId="0" xfId="1" applyNumberFormat="1" applyFont="1"/>
    <xf numFmtId="166" fontId="3" fillId="0" borderId="0" xfId="3" applyNumberFormat="1" applyFont="1"/>
    <xf numFmtId="0" fontId="3" fillId="0" borderId="0" xfId="3" applyFont="1" applyBorder="1"/>
    <xf numFmtId="15" fontId="2" fillId="0" borderId="0" xfId="3" applyNumberFormat="1" applyFont="1"/>
    <xf numFmtId="167" fontId="3" fillId="0" borderId="0" xfId="3" applyNumberFormat="1" applyFont="1" applyAlignment="1">
      <alignment horizontal="center"/>
    </xf>
    <xf numFmtId="0" fontId="2" fillId="0" borderId="0" xfId="3" applyFont="1" applyAlignment="1">
      <alignment horizontal="left"/>
    </xf>
    <xf numFmtId="0" fontId="2" fillId="2" borderId="1" xfId="3" applyFont="1" applyFill="1" applyBorder="1" applyAlignment="1">
      <alignment horizontal="center" vertical="center" wrapText="1"/>
    </xf>
    <xf numFmtId="165" fontId="2" fillId="2" borderId="1" xfId="2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166" fontId="2" fillId="2" borderId="1" xfId="3" applyNumberFormat="1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/>
    </xf>
    <xf numFmtId="0" fontId="4" fillId="0" borderId="1" xfId="3" applyFont="1" applyFill="1" applyBorder="1"/>
    <xf numFmtId="15" fontId="3" fillId="0" borderId="1" xfId="3" applyNumberFormat="1" applyFont="1" applyFill="1" applyBorder="1" applyAlignment="1">
      <alignment horizontal="center"/>
    </xf>
    <xf numFmtId="168" fontId="4" fillId="0" borderId="1" xfId="3" applyNumberFormat="1" applyFont="1" applyFill="1" applyBorder="1" applyAlignment="1">
      <alignment horizontal="center"/>
    </xf>
    <xf numFmtId="167" fontId="4" fillId="0" borderId="1" xfId="1" applyNumberFormat="1" applyFont="1" applyFill="1" applyBorder="1" applyAlignment="1">
      <alignment horizontal="center"/>
    </xf>
    <xf numFmtId="165" fontId="3" fillId="0" borderId="1" xfId="2" applyNumberFormat="1" applyFont="1" applyFill="1" applyBorder="1" applyAlignment="1">
      <alignment horizontal="center"/>
    </xf>
    <xf numFmtId="0" fontId="3" fillId="0" borderId="1" xfId="3" applyFont="1" applyFill="1" applyBorder="1" applyAlignment="1">
      <alignment horizontal="center"/>
    </xf>
    <xf numFmtId="167" fontId="4" fillId="0" borderId="1" xfId="1" applyNumberFormat="1" applyFont="1" applyFill="1" applyBorder="1"/>
    <xf numFmtId="166" fontId="4" fillId="0" borderId="1" xfId="1" applyNumberFormat="1" applyFont="1" applyFill="1" applyBorder="1"/>
    <xf numFmtId="166" fontId="3" fillId="0" borderId="1" xfId="1" applyNumberFormat="1" applyFont="1" applyFill="1" applyBorder="1"/>
    <xf numFmtId="0" fontId="3" fillId="0" borderId="0" xfId="3" applyFont="1" applyFill="1" applyBorder="1"/>
    <xf numFmtId="0" fontId="4" fillId="0" borderId="2" xfId="3" applyFont="1" applyFill="1" applyBorder="1" applyAlignment="1">
      <alignment horizontal="center"/>
    </xf>
    <xf numFmtId="0" fontId="4" fillId="0" borderId="2" xfId="3" applyFont="1" applyFill="1" applyBorder="1"/>
    <xf numFmtId="15" fontId="3" fillId="0" borderId="2" xfId="3" applyNumberFormat="1" applyFont="1" applyFill="1" applyBorder="1" applyAlignment="1">
      <alignment horizontal="center"/>
    </xf>
    <xf numFmtId="168" fontId="4" fillId="0" borderId="2" xfId="3" applyNumberFormat="1" applyFont="1" applyFill="1" applyBorder="1" applyAlignment="1">
      <alignment horizontal="center"/>
    </xf>
    <xf numFmtId="167" fontId="4" fillId="0" borderId="2" xfId="1" applyNumberFormat="1" applyFont="1" applyFill="1" applyBorder="1" applyAlignment="1">
      <alignment horizontal="center"/>
    </xf>
    <xf numFmtId="10" fontId="3" fillId="0" borderId="2" xfId="2" applyNumberFormat="1" applyFont="1" applyFill="1" applyBorder="1" applyAlignment="1">
      <alignment horizontal="center"/>
    </xf>
    <xf numFmtId="0" fontId="3" fillId="0" borderId="2" xfId="3" applyFont="1" applyFill="1" applyBorder="1" applyAlignment="1">
      <alignment horizontal="center"/>
    </xf>
    <xf numFmtId="167" fontId="4" fillId="0" borderId="2" xfId="1" applyNumberFormat="1" applyFont="1" applyFill="1" applyBorder="1"/>
    <xf numFmtId="166" fontId="5" fillId="0" borderId="2" xfId="1" applyNumberFormat="1" applyFont="1" applyBorder="1" applyAlignment="1">
      <alignment horizontal="right"/>
    </xf>
    <xf numFmtId="166" fontId="3" fillId="0" borderId="2" xfId="1" applyNumberFormat="1" applyFont="1" applyFill="1" applyBorder="1"/>
    <xf numFmtId="10" fontId="3" fillId="0" borderId="1" xfId="2" applyNumberFormat="1" applyFont="1" applyFill="1" applyBorder="1" applyAlignment="1">
      <alignment horizontal="center"/>
    </xf>
    <xf numFmtId="169" fontId="6" fillId="0" borderId="1" xfId="0" applyNumberFormat="1" applyFont="1" applyFill="1" applyBorder="1" applyAlignment="1">
      <alignment horizontal="right"/>
    </xf>
    <xf numFmtId="0" fontId="3" fillId="0" borderId="1" xfId="3" applyFont="1" applyFill="1" applyBorder="1"/>
    <xf numFmtId="0" fontId="3" fillId="0" borderId="0" xfId="3" applyFont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43" fontId="3" fillId="0" borderId="0" xfId="3" applyNumberFormat="1" applyFont="1" applyBorder="1" applyAlignment="1">
      <alignment horizontal="center"/>
    </xf>
    <xf numFmtId="166" fontId="3" fillId="0" borderId="0" xfId="1" applyNumberFormat="1" applyFont="1" applyBorder="1"/>
    <xf numFmtId="166" fontId="3" fillId="0" borderId="0" xfId="3" applyNumberFormat="1" applyFont="1" applyBorder="1"/>
    <xf numFmtId="0" fontId="2" fillId="0" borderId="0" xfId="3" applyFont="1" applyBorder="1" applyAlignment="1">
      <alignment horizontal="left"/>
    </xf>
    <xf numFmtId="0" fontId="2" fillId="2" borderId="0" xfId="3" applyFont="1" applyFill="1" applyBorder="1" applyAlignment="1">
      <alignment horizontal="center" vertical="center" wrapText="1"/>
    </xf>
    <xf numFmtId="165" fontId="2" fillId="2" borderId="0" xfId="2" applyNumberFormat="1" applyFont="1" applyFill="1" applyBorder="1" applyAlignment="1">
      <alignment horizontal="center" vertical="center" wrapText="1"/>
    </xf>
    <xf numFmtId="166" fontId="2" fillId="2" borderId="0" xfId="1" applyNumberFormat="1" applyFont="1" applyFill="1" applyBorder="1" applyAlignment="1">
      <alignment horizontal="center" vertical="center" wrapText="1"/>
    </xf>
    <xf numFmtId="166" fontId="2" fillId="2" borderId="0" xfId="3" applyNumberFormat="1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/>
    </xf>
    <xf numFmtId="0" fontId="4" fillId="0" borderId="0" xfId="3" applyFont="1" applyFill="1" applyBorder="1"/>
    <xf numFmtId="15" fontId="3" fillId="0" borderId="0" xfId="3" applyNumberFormat="1" applyFont="1" applyFill="1" applyBorder="1" applyAlignment="1">
      <alignment horizontal="center"/>
    </xf>
    <xf numFmtId="168" fontId="4" fillId="0" borderId="0" xfId="3" applyNumberFormat="1" applyFont="1" applyFill="1" applyBorder="1" applyAlignment="1">
      <alignment horizontal="center"/>
    </xf>
    <xf numFmtId="167" fontId="4" fillId="0" borderId="0" xfId="1" applyNumberFormat="1" applyFont="1" applyFill="1" applyBorder="1" applyAlignment="1">
      <alignment horizontal="center"/>
    </xf>
    <xf numFmtId="165" fontId="3" fillId="0" borderId="0" xfId="2" applyNumberFormat="1" applyFont="1" applyFill="1" applyBorder="1" applyAlignment="1">
      <alignment horizontal="center"/>
    </xf>
    <xf numFmtId="0" fontId="3" fillId="0" borderId="0" xfId="3" applyFont="1" applyFill="1" applyBorder="1" applyAlignment="1">
      <alignment horizontal="center"/>
    </xf>
    <xf numFmtId="167" fontId="4" fillId="0" borderId="0" xfId="1" applyNumberFormat="1" applyFont="1" applyFill="1" applyBorder="1"/>
    <xf numFmtId="166" fontId="4" fillId="0" borderId="0" xfId="1" applyNumberFormat="1" applyFont="1" applyFill="1" applyBorder="1"/>
    <xf numFmtId="166" fontId="3" fillId="0" borderId="0" xfId="1" applyNumberFormat="1" applyFont="1" applyFill="1" applyBorder="1"/>
    <xf numFmtId="166" fontId="5" fillId="0" borderId="1" xfId="1" applyNumberFormat="1" applyFont="1" applyBorder="1" applyAlignment="1">
      <alignment horizontal="right"/>
    </xf>
    <xf numFmtId="166" fontId="4" fillId="0" borderId="2" xfId="1" applyNumberFormat="1" applyFont="1" applyFill="1" applyBorder="1"/>
    <xf numFmtId="166" fontId="6" fillId="0" borderId="1" xfId="1" applyNumberFormat="1" applyFont="1" applyFill="1" applyBorder="1" applyAlignment="1">
      <alignment horizontal="right"/>
    </xf>
    <xf numFmtId="0" fontId="4" fillId="3" borderId="0" xfId="3" applyFont="1" applyFill="1" applyBorder="1" applyAlignment="1">
      <alignment horizontal="center"/>
    </xf>
    <xf numFmtId="0" fontId="4" fillId="3" borderId="0" xfId="3" applyFont="1" applyFill="1" applyBorder="1"/>
    <xf numFmtId="15" fontId="3" fillId="3" borderId="0" xfId="3" applyNumberFormat="1" applyFont="1" applyFill="1" applyBorder="1" applyAlignment="1">
      <alignment horizontal="center"/>
    </xf>
    <xf numFmtId="168" fontId="4" fillId="3" borderId="0" xfId="3" applyNumberFormat="1" applyFont="1" applyFill="1" applyBorder="1" applyAlignment="1">
      <alignment horizontal="center"/>
    </xf>
    <xf numFmtId="167" fontId="4" fillId="3" borderId="0" xfId="1" applyNumberFormat="1" applyFont="1" applyFill="1" applyBorder="1" applyAlignment="1">
      <alignment horizontal="center"/>
    </xf>
    <xf numFmtId="10" fontId="3" fillId="3" borderId="0" xfId="2" applyNumberFormat="1" applyFont="1" applyFill="1" applyBorder="1" applyAlignment="1">
      <alignment horizontal="center"/>
    </xf>
    <xf numFmtId="0" fontId="3" fillId="3" borderId="0" xfId="3" applyFont="1" applyFill="1" applyBorder="1" applyAlignment="1">
      <alignment horizontal="center"/>
    </xf>
    <xf numFmtId="167" fontId="4" fillId="3" borderId="0" xfId="1" applyNumberFormat="1" applyFont="1" applyFill="1" applyBorder="1"/>
    <xf numFmtId="166" fontId="4" fillId="3" borderId="0" xfId="1" applyNumberFormat="1" applyFont="1" applyFill="1" applyBorder="1"/>
    <xf numFmtId="166" fontId="3" fillId="3" borderId="0" xfId="1" applyNumberFormat="1" applyFont="1" applyFill="1" applyBorder="1"/>
    <xf numFmtId="0" fontId="3" fillId="3" borderId="0" xfId="3" applyFont="1" applyFill="1" applyBorder="1"/>
    <xf numFmtId="0" fontId="4" fillId="3" borderId="1" xfId="3" applyFont="1" applyFill="1" applyBorder="1" applyAlignment="1">
      <alignment horizontal="center"/>
    </xf>
    <xf numFmtId="0" fontId="4" fillId="3" borderId="1" xfId="3" applyFont="1" applyFill="1" applyBorder="1"/>
    <xf numFmtId="15" fontId="3" fillId="3" borderId="1" xfId="3" applyNumberFormat="1" applyFont="1" applyFill="1" applyBorder="1" applyAlignment="1">
      <alignment horizontal="center"/>
    </xf>
    <xf numFmtId="168" fontId="4" fillId="3" borderId="1" xfId="3" applyNumberFormat="1" applyFont="1" applyFill="1" applyBorder="1" applyAlignment="1">
      <alignment horizontal="center"/>
    </xf>
    <xf numFmtId="167" fontId="4" fillId="3" borderId="1" xfId="1" applyNumberFormat="1" applyFont="1" applyFill="1" applyBorder="1" applyAlignment="1">
      <alignment horizontal="center"/>
    </xf>
    <xf numFmtId="165" fontId="3" fillId="3" borderId="1" xfId="2" applyNumberFormat="1" applyFont="1" applyFill="1" applyBorder="1" applyAlignment="1">
      <alignment horizontal="right"/>
    </xf>
    <xf numFmtId="167" fontId="4" fillId="3" borderId="1" xfId="1" applyNumberFormat="1" applyFont="1" applyFill="1" applyBorder="1" applyAlignment="1">
      <alignment horizontal="right"/>
    </xf>
    <xf numFmtId="167" fontId="4" fillId="3" borderId="1" xfId="1" applyNumberFormat="1" applyFont="1" applyFill="1" applyBorder="1"/>
    <xf numFmtId="166" fontId="4" fillId="3" borderId="1" xfId="1" applyNumberFormat="1" applyFont="1" applyFill="1" applyBorder="1"/>
    <xf numFmtId="166" fontId="3" fillId="3" borderId="1" xfId="1" applyNumberFormat="1" applyFont="1" applyFill="1" applyBorder="1"/>
    <xf numFmtId="10" fontId="4" fillId="3" borderId="1" xfId="2" applyNumberFormat="1" applyFont="1" applyFill="1" applyBorder="1" applyAlignment="1">
      <alignment horizontal="right"/>
    </xf>
    <xf numFmtId="166" fontId="3" fillId="3" borderId="3" xfId="1" applyNumberFormat="1" applyFont="1" applyFill="1" applyBorder="1"/>
    <xf numFmtId="165" fontId="4" fillId="3" borderId="1" xfId="2" applyNumberFormat="1" applyFont="1" applyFill="1" applyBorder="1" applyAlignment="1">
      <alignment horizontal="center"/>
    </xf>
    <xf numFmtId="0" fontId="3" fillId="3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 vertical="center" wrapText="1"/>
    </xf>
    <xf numFmtId="165" fontId="2" fillId="2" borderId="2" xfId="2" applyNumberFormat="1" applyFont="1" applyFill="1" applyBorder="1" applyAlignment="1">
      <alignment horizontal="center" vertical="center" wrapText="1"/>
    </xf>
    <xf numFmtId="166" fontId="2" fillId="2" borderId="2" xfId="1" applyNumberFormat="1" applyFont="1" applyFill="1" applyBorder="1" applyAlignment="1">
      <alignment horizontal="center" vertical="center" wrapText="1"/>
    </xf>
    <xf numFmtId="166" fontId="2" fillId="2" borderId="4" xfId="3" applyNumberFormat="1" applyFont="1" applyFill="1" applyBorder="1" applyAlignment="1">
      <alignment horizontal="center" vertical="center" wrapText="1"/>
    </xf>
    <xf numFmtId="166" fontId="3" fillId="0" borderId="3" xfId="1" applyNumberFormat="1" applyFont="1" applyFill="1" applyBorder="1"/>
    <xf numFmtId="10" fontId="4" fillId="0" borderId="2" xfId="2" applyNumberFormat="1" applyFont="1" applyFill="1" applyBorder="1" applyAlignment="1">
      <alignment horizontal="center"/>
    </xf>
    <xf numFmtId="166" fontId="3" fillId="0" borderId="4" xfId="1" applyNumberFormat="1" applyFont="1" applyFill="1" applyBorder="1"/>
    <xf numFmtId="166" fontId="5" fillId="0" borderId="1" xfId="1" applyNumberFormat="1" applyFont="1" applyFill="1" applyBorder="1" applyAlignment="1">
      <alignment horizontal="right"/>
    </xf>
    <xf numFmtId="167" fontId="3" fillId="0" borderId="1" xfId="1" applyNumberFormat="1" applyFont="1" applyFill="1" applyBorder="1" applyAlignment="1">
      <alignment horizontal="center"/>
    </xf>
    <xf numFmtId="165" fontId="4" fillId="0" borderId="1" xfId="2" applyNumberFormat="1" applyFont="1" applyFill="1" applyBorder="1" applyAlignment="1">
      <alignment horizontal="center"/>
    </xf>
    <xf numFmtId="167" fontId="3" fillId="0" borderId="2" xfId="3" applyNumberFormat="1" applyFont="1" applyFill="1" applyBorder="1" applyAlignment="1">
      <alignment horizontal="center"/>
    </xf>
    <xf numFmtId="10" fontId="4" fillId="0" borderId="1" xfId="2" applyNumberFormat="1" applyFont="1" applyFill="1" applyBorder="1" applyAlignment="1">
      <alignment horizontal="center"/>
    </xf>
    <xf numFmtId="166" fontId="2" fillId="2" borderId="2" xfId="3" applyNumberFormat="1" applyFont="1" applyFill="1" applyBorder="1" applyAlignment="1">
      <alignment horizontal="center" vertical="center" wrapText="1"/>
    </xf>
    <xf numFmtId="165" fontId="4" fillId="0" borderId="0" xfId="2" applyNumberFormat="1" applyFont="1" applyFill="1" applyBorder="1" applyAlignment="1">
      <alignment horizontal="center"/>
    </xf>
    <xf numFmtId="168" fontId="3" fillId="0" borderId="1" xfId="3" applyNumberFormat="1" applyFont="1" applyFill="1" applyBorder="1" applyAlignment="1">
      <alignment horizontal="center"/>
    </xf>
    <xf numFmtId="167" fontId="3" fillId="0" borderId="1" xfId="3" applyNumberFormat="1" applyFont="1" applyFill="1" applyBorder="1" applyAlignment="1">
      <alignment horizontal="center"/>
    </xf>
    <xf numFmtId="167" fontId="3" fillId="0" borderId="1" xfId="1" applyNumberFormat="1" applyFont="1" applyFill="1" applyBorder="1"/>
    <xf numFmtId="166" fontId="4" fillId="0" borderId="1" xfId="1" applyNumberFormat="1" applyFont="1" applyFill="1" applyBorder="1" applyAlignment="1">
      <alignment horizontal="center"/>
    </xf>
    <xf numFmtId="166" fontId="4" fillId="0" borderId="3" xfId="1" applyNumberFormat="1" applyFont="1" applyFill="1" applyBorder="1" applyAlignment="1">
      <alignment horizontal="center"/>
    </xf>
    <xf numFmtId="165" fontId="4" fillId="0" borderId="2" xfId="2" applyNumberFormat="1" applyFont="1" applyFill="1" applyBorder="1" applyAlignment="1">
      <alignment horizontal="center"/>
    </xf>
    <xf numFmtId="167" fontId="4" fillId="0" borderId="1" xfId="1" applyNumberFormat="1" applyFont="1" applyFill="1" applyBorder="1" applyAlignment="1">
      <alignment horizontal="right"/>
    </xf>
    <xf numFmtId="164" fontId="3" fillId="0" borderId="1" xfId="1" applyFont="1" applyFill="1" applyBorder="1"/>
  </cellXfs>
  <cellStyles count="4">
    <cellStyle name="Comma" xfId="1" builtinId="3"/>
    <cellStyle name="Normal" xfId="0" builtinId="0"/>
    <cellStyle name="Normal 3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workbookViewId="0">
      <selection activeCell="B39" sqref="B39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6" customWidth="1"/>
    <col min="15" max="16384" width="9.140625" style="7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8">
        <v>44613</v>
      </c>
      <c r="F2" s="9"/>
      <c r="I2" s="9"/>
    </row>
    <row r="3" spans="1:14" x14ac:dyDescent="0.25">
      <c r="A3" s="1"/>
      <c r="C3" s="1"/>
      <c r="F3" s="9"/>
    </row>
    <row r="5" spans="1:14" x14ac:dyDescent="0.25">
      <c r="A5" s="10" t="s">
        <v>2</v>
      </c>
    </row>
    <row r="6" spans="1:14" ht="47.25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 t="s">
        <v>13</v>
      </c>
      <c r="L6" s="13" t="s">
        <v>14</v>
      </c>
      <c r="M6" s="13" t="s">
        <v>15</v>
      </c>
      <c r="N6" s="14" t="s">
        <v>16</v>
      </c>
    </row>
    <row r="7" spans="1:14" s="25" customFormat="1" ht="15.6" hidden="1" customHeight="1" x14ac:dyDescent="0.25">
      <c r="A7" s="15">
        <v>1</v>
      </c>
      <c r="B7" s="16" t="s">
        <v>17</v>
      </c>
      <c r="C7" s="17">
        <f t="shared" ref="C7:C15" si="0">$C$2</f>
        <v>44613</v>
      </c>
      <c r="D7" s="18">
        <v>42446</v>
      </c>
      <c r="E7" s="18">
        <v>46098</v>
      </c>
      <c r="F7" s="19">
        <v>90.346136978840605</v>
      </c>
      <c r="G7" s="20">
        <v>-1.5E-3</v>
      </c>
      <c r="H7" s="21" t="s">
        <v>18</v>
      </c>
      <c r="I7" s="19">
        <v>90.893496104903164</v>
      </c>
      <c r="J7" s="22">
        <f t="shared" ref="J7:J15" si="1">ROUND(N7/K7,4)</f>
        <v>8.0000000000000002E-3</v>
      </c>
      <c r="K7" s="23">
        <v>35983606.870399997</v>
      </c>
      <c r="L7" s="24">
        <v>10480</v>
      </c>
      <c r="M7" s="24">
        <v>4991</v>
      </c>
      <c r="N7" s="24">
        <f t="shared" ref="N7:N15" si="2">L7*M7*(I7-F7)%</f>
        <v>286299.91292907903</v>
      </c>
    </row>
    <row r="8" spans="1:14" s="25" customFormat="1" ht="15.6" hidden="1" customHeight="1" x14ac:dyDescent="0.25">
      <c r="A8" s="26">
        <v>1</v>
      </c>
      <c r="B8" s="27" t="s">
        <v>19</v>
      </c>
      <c r="C8" s="28">
        <f t="shared" si="0"/>
        <v>44613</v>
      </c>
      <c r="D8" s="29">
        <v>43165</v>
      </c>
      <c r="E8" s="29">
        <v>45175</v>
      </c>
      <c r="F8" s="30">
        <v>101.3260377580639</v>
      </c>
      <c r="G8" s="31">
        <v>4.0000000000000001E-3</v>
      </c>
      <c r="H8" s="32" t="s">
        <v>20</v>
      </c>
      <c r="I8" s="30">
        <v>101.00484566431594</v>
      </c>
      <c r="J8" s="33">
        <f t="shared" si="1"/>
        <v>-4.8999999999999998E-3</v>
      </c>
      <c r="K8" s="34">
        <v>39426828.1228</v>
      </c>
      <c r="L8" s="35">
        <v>18000</v>
      </c>
      <c r="M8" s="35">
        <v>3333</v>
      </c>
      <c r="N8" s="35">
        <f t="shared" si="2"/>
        <v>-192695.98472315565</v>
      </c>
    </row>
    <row r="9" spans="1:14" s="38" customFormat="1" ht="15.6" customHeight="1" x14ac:dyDescent="0.25">
      <c r="A9" s="15">
        <v>1</v>
      </c>
      <c r="B9" s="16" t="s">
        <v>21</v>
      </c>
      <c r="C9" s="17">
        <f t="shared" si="0"/>
        <v>44613</v>
      </c>
      <c r="D9" s="18">
        <v>42934</v>
      </c>
      <c r="E9" s="18">
        <v>45125</v>
      </c>
      <c r="F9" s="19">
        <v>101.3584</v>
      </c>
      <c r="G9" s="36">
        <v>-2.5000000000000001E-3</v>
      </c>
      <c r="H9" s="21" t="s">
        <v>18</v>
      </c>
      <c r="I9" s="19">
        <v>101.57729999999999</v>
      </c>
      <c r="J9" s="22">
        <f t="shared" si="1"/>
        <v>1E-3</v>
      </c>
      <c r="K9" s="37">
        <v>39791468.756800003</v>
      </c>
      <c r="L9" s="24">
        <v>10000</v>
      </c>
      <c r="M9" s="24">
        <v>1750</v>
      </c>
      <c r="N9" s="24">
        <f t="shared" si="2"/>
        <v>38307.499999998385</v>
      </c>
    </row>
    <row r="10" spans="1:14" s="38" customFormat="1" ht="15.6" hidden="1" customHeight="1" x14ac:dyDescent="0.25">
      <c r="A10" s="15">
        <v>1</v>
      </c>
      <c r="B10" s="16" t="s">
        <v>22</v>
      </c>
      <c r="C10" s="17">
        <f t="shared" si="0"/>
        <v>44613</v>
      </c>
      <c r="D10" s="18">
        <v>42768</v>
      </c>
      <c r="E10" s="18">
        <v>44959</v>
      </c>
      <c r="F10" s="22">
        <v>92</v>
      </c>
      <c r="G10" s="36">
        <v>1.4999999999999999E-2</v>
      </c>
      <c r="H10" s="21" t="s">
        <v>20</v>
      </c>
      <c r="I10" s="22">
        <v>90.560196634334673</v>
      </c>
      <c r="J10" s="22" t="e">
        <f t="shared" si="1"/>
        <v>#DIV/0!</v>
      </c>
      <c r="K10" s="23"/>
      <c r="L10" s="24">
        <v>500</v>
      </c>
      <c r="M10" s="24">
        <v>41667</v>
      </c>
      <c r="N10" s="24">
        <f t="shared" si="2"/>
        <v>-299961.43418588588</v>
      </c>
    </row>
    <row r="11" spans="1:14" s="38" customFormat="1" ht="15.75" hidden="1" customHeight="1" x14ac:dyDescent="0.25">
      <c r="A11" s="15">
        <v>2</v>
      </c>
      <c r="B11" s="16" t="s">
        <v>23</v>
      </c>
      <c r="C11" s="17">
        <f t="shared" si="0"/>
        <v>44613</v>
      </c>
      <c r="D11" s="18">
        <v>43907</v>
      </c>
      <c r="E11" s="18">
        <v>47559</v>
      </c>
      <c r="F11" s="19">
        <v>113.14570000000001</v>
      </c>
      <c r="G11" s="36">
        <v>1.4999999999999999E-2</v>
      </c>
      <c r="H11" s="21" t="s">
        <v>20</v>
      </c>
      <c r="I11" s="19">
        <v>104.6541</v>
      </c>
      <c r="J11" s="22">
        <f t="shared" si="1"/>
        <v>-5.67E-2</v>
      </c>
      <c r="K11" s="23">
        <v>74941759.254899994</v>
      </c>
      <c r="L11" s="24">
        <v>50</v>
      </c>
      <c r="M11" s="24">
        <v>1000000</v>
      </c>
      <c r="N11" s="24">
        <f t="shared" si="2"/>
        <v>-4245800.0000000028</v>
      </c>
    </row>
    <row r="12" spans="1:14" s="38" customFormat="1" ht="15.6" hidden="1" customHeight="1" x14ac:dyDescent="0.25">
      <c r="A12" s="15">
        <v>5</v>
      </c>
      <c r="B12" s="16" t="s">
        <v>24</v>
      </c>
      <c r="C12" s="17">
        <f t="shared" si="0"/>
        <v>44613</v>
      </c>
      <c r="D12" s="18">
        <v>43160</v>
      </c>
      <c r="E12" s="18">
        <v>44986</v>
      </c>
      <c r="F12" s="19">
        <v>99.986662182950553</v>
      </c>
      <c r="G12" s="36">
        <v>1E-3</v>
      </c>
      <c r="H12" s="21" t="s">
        <v>20</v>
      </c>
      <c r="I12" s="19">
        <v>99.783800535158235</v>
      </c>
      <c r="J12" s="22">
        <f t="shared" si="1"/>
        <v>-2.8E-3</v>
      </c>
      <c r="K12" s="23">
        <v>72838297.251000002</v>
      </c>
      <c r="L12" s="24">
        <v>1000</v>
      </c>
      <c r="M12" s="24">
        <v>100000</v>
      </c>
      <c r="N12" s="24">
        <f t="shared" si="2"/>
        <v>-202861.64779231799</v>
      </c>
    </row>
    <row r="13" spans="1:14" s="38" customFormat="1" ht="15.6" hidden="1" customHeight="1" x14ac:dyDescent="0.25">
      <c r="A13" s="15">
        <v>3</v>
      </c>
      <c r="B13" s="16" t="s">
        <v>25</v>
      </c>
      <c r="C13" s="17">
        <f t="shared" si="0"/>
        <v>44613</v>
      </c>
      <c r="D13" s="18">
        <v>42727</v>
      </c>
      <c r="E13" s="18">
        <v>46379</v>
      </c>
      <c r="F13" s="19">
        <v>100</v>
      </c>
      <c r="G13" s="36">
        <v>7.4999999999999997E-3</v>
      </c>
      <c r="H13" s="21" t="s">
        <v>20</v>
      </c>
      <c r="I13" s="19">
        <v>96.942099999999996</v>
      </c>
      <c r="J13" s="22">
        <f t="shared" si="1"/>
        <v>-5.4699999999999999E-2</v>
      </c>
      <c r="K13" s="23">
        <v>67035065.775899999</v>
      </c>
      <c r="L13" s="24">
        <v>1200</v>
      </c>
      <c r="M13" s="24">
        <v>99840</v>
      </c>
      <c r="N13" s="24">
        <f t="shared" si="2"/>
        <v>-3663608.8320000046</v>
      </c>
    </row>
    <row r="14" spans="1:14" s="38" customFormat="1" ht="15.6" hidden="1" customHeight="1" x14ac:dyDescent="0.25">
      <c r="A14" s="15">
        <v>2</v>
      </c>
      <c r="B14" s="16" t="s">
        <v>26</v>
      </c>
      <c r="C14" s="17">
        <f t="shared" si="0"/>
        <v>44613</v>
      </c>
      <c r="D14" s="18">
        <v>42419</v>
      </c>
      <c r="E14" s="18">
        <v>46072</v>
      </c>
      <c r="F14" s="19">
        <v>96.321689848909429</v>
      </c>
      <c r="G14" s="20">
        <v>-1.5E-3</v>
      </c>
      <c r="H14" s="21" t="s">
        <v>18</v>
      </c>
      <c r="I14" s="19">
        <v>96.911010470544085</v>
      </c>
      <c r="J14" s="22">
        <f t="shared" si="1"/>
        <v>6.3E-3</v>
      </c>
      <c r="K14" s="37">
        <v>39791468.756800003</v>
      </c>
      <c r="L14" s="24">
        <v>425</v>
      </c>
      <c r="M14" s="24">
        <v>99820</v>
      </c>
      <c r="N14" s="24">
        <f t="shared" si="2"/>
        <v>250010.43391917812</v>
      </c>
    </row>
    <row r="15" spans="1:14" s="38" customFormat="1" ht="15.6" customHeight="1" x14ac:dyDescent="0.25">
      <c r="A15" s="15">
        <v>2</v>
      </c>
      <c r="B15" s="16" t="s">
        <v>27</v>
      </c>
      <c r="C15" s="17">
        <f t="shared" si="0"/>
        <v>44613</v>
      </c>
      <c r="D15" s="18">
        <v>44256</v>
      </c>
      <c r="E15" s="18">
        <v>47908</v>
      </c>
      <c r="F15" s="19">
        <v>102.3253</v>
      </c>
      <c r="G15" s="36">
        <v>2E-3</v>
      </c>
      <c r="H15" s="21" t="s">
        <v>20</v>
      </c>
      <c r="I15" s="19">
        <v>101.2393</v>
      </c>
      <c r="J15" s="22">
        <f t="shared" si="1"/>
        <v>-2.3199999999999998E-2</v>
      </c>
      <c r="K15" s="37">
        <v>39791468.756800003</v>
      </c>
      <c r="L15" s="24">
        <v>850</v>
      </c>
      <c r="M15" s="24">
        <v>99980</v>
      </c>
      <c r="N15" s="24">
        <f t="shared" si="2"/>
        <v>-922915.37999999884</v>
      </c>
    </row>
    <row r="16" spans="1:14" x14ac:dyDescent="0.25">
      <c r="A16" s="7"/>
      <c r="B16" s="7"/>
      <c r="C16" s="7"/>
      <c r="D16" s="7"/>
      <c r="E16" s="7"/>
      <c r="F16" s="39"/>
      <c r="G16" s="40"/>
      <c r="H16" s="39"/>
      <c r="I16" s="41"/>
      <c r="J16" s="7"/>
      <c r="K16" s="42"/>
      <c r="L16" s="42"/>
      <c r="M16" s="42"/>
      <c r="N16" s="43"/>
    </row>
    <row r="17" spans="1:14" ht="15.6" hidden="1" customHeight="1" x14ac:dyDescent="0.25">
      <c r="A17" s="44" t="s">
        <v>28</v>
      </c>
      <c r="B17" s="7"/>
      <c r="C17" s="7"/>
      <c r="D17" s="7"/>
      <c r="E17" s="7"/>
      <c r="F17" s="39"/>
      <c r="G17" s="40"/>
      <c r="H17" s="39"/>
      <c r="I17" s="39"/>
      <c r="J17" s="7"/>
      <c r="K17" s="42"/>
      <c r="L17" s="42"/>
      <c r="M17" s="42"/>
      <c r="N17" s="43"/>
    </row>
    <row r="18" spans="1:14" ht="46.9" hidden="1" customHeight="1" x14ac:dyDescent="0.25">
      <c r="A18" s="45" t="s">
        <v>3</v>
      </c>
      <c r="B18" s="45" t="s">
        <v>4</v>
      </c>
      <c r="C18" s="45" t="s">
        <v>5</v>
      </c>
      <c r="D18" s="45" t="s">
        <v>6</v>
      </c>
      <c r="E18" s="45" t="s">
        <v>7</v>
      </c>
      <c r="F18" s="45" t="s">
        <v>8</v>
      </c>
      <c r="G18" s="46" t="s">
        <v>9</v>
      </c>
      <c r="H18" s="45" t="s">
        <v>10</v>
      </c>
      <c r="I18" s="45" t="s">
        <v>11</v>
      </c>
      <c r="J18" s="45" t="s">
        <v>12</v>
      </c>
      <c r="K18" s="47" t="s">
        <v>13</v>
      </c>
      <c r="L18" s="47" t="s">
        <v>14</v>
      </c>
      <c r="M18" s="47" t="s">
        <v>15</v>
      </c>
      <c r="N18" s="48" t="s">
        <v>16</v>
      </c>
    </row>
    <row r="19" spans="1:14" s="25" customFormat="1" ht="15.6" hidden="1" customHeight="1" x14ac:dyDescent="0.25">
      <c r="A19" s="49">
        <v>1</v>
      </c>
      <c r="B19" s="50" t="s">
        <v>29</v>
      </c>
      <c r="C19" s="51">
        <f>$C$2</f>
        <v>44613</v>
      </c>
      <c r="D19" s="52">
        <v>41325</v>
      </c>
      <c r="E19" s="52">
        <v>44247</v>
      </c>
      <c r="F19" s="53" t="e">
        <f>#REF!</f>
        <v>#REF!</v>
      </c>
      <c r="G19" s="54" t="e">
        <f>#REF!</f>
        <v>#REF!</v>
      </c>
      <c r="H19" s="55" t="e">
        <f>#REF!</f>
        <v>#REF!</v>
      </c>
      <c r="I19" s="53" t="e">
        <f>#REF!</f>
        <v>#REF!</v>
      </c>
      <c r="J19" s="56" t="e">
        <f>ROUND(N19/K19,4)</f>
        <v>#REF!</v>
      </c>
      <c r="K19" s="57">
        <v>18460455.1613</v>
      </c>
      <c r="L19" s="58">
        <v>2000</v>
      </c>
      <c r="M19" s="58" t="e">
        <f>#REF!</f>
        <v>#REF!</v>
      </c>
      <c r="N19" s="58" t="e">
        <f>L19*M19*(I19-F19)%</f>
        <v>#REF!</v>
      </c>
    </row>
    <row r="20" spans="1:14" s="25" customFormat="1" ht="15.6" hidden="1" customHeight="1" x14ac:dyDescent="0.25">
      <c r="A20" s="49">
        <v>1</v>
      </c>
      <c r="B20" s="50" t="s">
        <v>17</v>
      </c>
      <c r="C20" s="51">
        <f>$C$2</f>
        <v>44613</v>
      </c>
      <c r="D20" s="52">
        <v>42446</v>
      </c>
      <c r="E20" s="52">
        <v>46098</v>
      </c>
      <c r="F20" s="53">
        <f>F7</f>
        <v>90.346136978840605</v>
      </c>
      <c r="G20" s="54">
        <f>G7</f>
        <v>-1.5E-3</v>
      </c>
      <c r="H20" s="55" t="s">
        <v>20</v>
      </c>
      <c r="I20" s="53">
        <f>I7</f>
        <v>90.893496104903164</v>
      </c>
      <c r="J20" s="56">
        <f>ROUND(N20/K20,4)</f>
        <v>7.8E-2</v>
      </c>
      <c r="K20" s="57">
        <v>18397476.333299998</v>
      </c>
      <c r="L20" s="58">
        <v>52500</v>
      </c>
      <c r="M20" s="58">
        <f>M7</f>
        <v>4991</v>
      </c>
      <c r="N20" s="58">
        <f>L20*M20*(I20-F20)%</f>
        <v>1434231.4340435734</v>
      </c>
    </row>
    <row r="21" spans="1:14" s="25" customFormat="1" ht="15.6" hidden="1" customHeight="1" x14ac:dyDescent="0.25">
      <c r="A21" s="49">
        <v>1</v>
      </c>
      <c r="B21" s="50" t="s">
        <v>19</v>
      </c>
      <c r="C21" s="51">
        <f>$C$2</f>
        <v>44613</v>
      </c>
      <c r="D21" s="52">
        <v>43165</v>
      </c>
      <c r="E21" s="52">
        <v>44991</v>
      </c>
      <c r="F21" s="53">
        <v>99.221635880026099</v>
      </c>
      <c r="G21" s="54">
        <v>1.5E-3</v>
      </c>
      <c r="H21" s="55" t="s">
        <v>20</v>
      </c>
      <c r="I21" s="53">
        <v>98.98288101887978</v>
      </c>
      <c r="J21" s="56">
        <f>ROUND(N21/K21,4)</f>
        <v>-4.1999999999999997E-3</v>
      </c>
      <c r="K21" s="57">
        <v>40154909.262500003</v>
      </c>
      <c r="L21" s="58">
        <v>14000</v>
      </c>
      <c r="M21" s="58">
        <v>5000</v>
      </c>
      <c r="N21" s="58">
        <f>L21*M21*(I21-F21)%</f>
        <v>-167128.4028024232</v>
      </c>
    </row>
    <row r="22" spans="1:14" s="25" customFormat="1" ht="15.6" hidden="1" customHeight="1" x14ac:dyDescent="0.25">
      <c r="A22" s="49">
        <v>1</v>
      </c>
      <c r="B22" s="50" t="s">
        <v>21</v>
      </c>
      <c r="C22" s="51">
        <f>$C$2</f>
        <v>44613</v>
      </c>
      <c r="D22" s="52">
        <v>42934</v>
      </c>
      <c r="E22" s="52">
        <v>44760</v>
      </c>
      <c r="F22" s="53">
        <f>F9</f>
        <v>101.3584</v>
      </c>
      <c r="G22" s="54">
        <f>G9</f>
        <v>-2.5000000000000001E-3</v>
      </c>
      <c r="H22" s="55" t="s">
        <v>20</v>
      </c>
      <c r="I22" s="53">
        <f>I9</f>
        <v>101.57729999999999</v>
      </c>
      <c r="J22" s="56">
        <f>ROUND(N22/K22,4)</f>
        <v>2.0999999999999999E-3</v>
      </c>
      <c r="K22" s="57">
        <v>18153171.964400001</v>
      </c>
      <c r="L22" s="58">
        <v>10000</v>
      </c>
      <c r="M22" s="58">
        <f>M9</f>
        <v>1750</v>
      </c>
      <c r="N22" s="58">
        <f>L22*M22*(I22-F22)%</f>
        <v>38307.499999998385</v>
      </c>
    </row>
    <row r="23" spans="1:14" s="25" customFormat="1" ht="15.6" hidden="1" customHeight="1" x14ac:dyDescent="0.25">
      <c r="A23" s="49">
        <v>3</v>
      </c>
      <c r="B23" s="50" t="s">
        <v>30</v>
      </c>
      <c r="C23" s="51">
        <f>$C$2</f>
        <v>44613</v>
      </c>
      <c r="D23" s="52">
        <v>41912</v>
      </c>
      <c r="E23" s="52">
        <v>45565</v>
      </c>
      <c r="F23" s="53">
        <v>97.746300000000005</v>
      </c>
      <c r="G23" s="54">
        <v>1.5E-3</v>
      </c>
      <c r="H23" s="55" t="s">
        <v>20</v>
      </c>
      <c r="I23" s="53">
        <v>97.249151801255465</v>
      </c>
      <c r="J23" s="56">
        <f>ROUND(N23/K23,4)</f>
        <v>-2.5700000000000001E-2</v>
      </c>
      <c r="K23" s="57">
        <v>37716058.631999999</v>
      </c>
      <c r="L23" s="58">
        <v>39000</v>
      </c>
      <c r="M23" s="58">
        <v>4991</v>
      </c>
      <c r="N23" s="58">
        <f>L23*M23*(I23-F23)%</f>
        <v>-967693.99737425975</v>
      </c>
    </row>
    <row r="24" spans="1:14" s="25" customFormat="1" ht="15.75" customHeight="1" x14ac:dyDescent="0.25">
      <c r="A24" s="49"/>
      <c r="B24" s="50"/>
      <c r="C24" s="51"/>
      <c r="D24" s="52"/>
      <c r="E24" s="52"/>
      <c r="F24" s="53"/>
      <c r="G24" s="54"/>
      <c r="H24" s="55"/>
      <c r="I24" s="53"/>
      <c r="J24" s="56"/>
      <c r="K24" s="57"/>
      <c r="L24" s="58"/>
      <c r="M24" s="58"/>
      <c r="N24" s="58"/>
    </row>
    <row r="25" spans="1:14" s="25" customFormat="1" ht="15.75" customHeight="1" x14ac:dyDescent="0.25">
      <c r="A25" s="44" t="s">
        <v>31</v>
      </c>
      <c r="B25" s="50"/>
      <c r="C25" s="51"/>
      <c r="D25" s="52"/>
      <c r="E25" s="52"/>
      <c r="F25" s="53"/>
      <c r="G25" s="54"/>
      <c r="H25" s="55"/>
      <c r="I25" s="53"/>
      <c r="J25" s="56"/>
      <c r="K25" s="57"/>
      <c r="L25" s="58"/>
      <c r="M25" s="58"/>
      <c r="N25" s="58"/>
    </row>
    <row r="26" spans="1:14" ht="47.25" x14ac:dyDescent="0.25">
      <c r="A26" s="11" t="s">
        <v>3</v>
      </c>
      <c r="B26" s="11" t="s">
        <v>4</v>
      </c>
      <c r="C26" s="11" t="s">
        <v>5</v>
      </c>
      <c r="D26" s="11" t="s">
        <v>6</v>
      </c>
      <c r="E26" s="11" t="s">
        <v>7</v>
      </c>
      <c r="F26" s="11" t="s">
        <v>8</v>
      </c>
      <c r="G26" s="12" t="s">
        <v>9</v>
      </c>
      <c r="H26" s="11" t="s">
        <v>10</v>
      </c>
      <c r="I26" s="11" t="s">
        <v>11</v>
      </c>
      <c r="J26" s="11" t="s">
        <v>12</v>
      </c>
      <c r="K26" s="13" t="s">
        <v>13</v>
      </c>
      <c r="L26" s="13" t="s">
        <v>14</v>
      </c>
      <c r="M26" s="13" t="s">
        <v>15</v>
      </c>
      <c r="N26" s="14" t="s">
        <v>16</v>
      </c>
    </row>
    <row r="27" spans="1:14" s="25" customFormat="1" ht="15.6" hidden="1" customHeight="1" x14ac:dyDescent="0.25">
      <c r="A27" s="15">
        <v>1</v>
      </c>
      <c r="B27" s="16" t="s">
        <v>19</v>
      </c>
      <c r="C27" s="17">
        <f t="shared" ref="C27:C29" si="3">$C$2</f>
        <v>44613</v>
      </c>
      <c r="D27" s="18">
        <v>43165</v>
      </c>
      <c r="E27" s="18">
        <f>E8</f>
        <v>45175</v>
      </c>
      <c r="F27" s="19">
        <f>F8</f>
        <v>101.3260377580639</v>
      </c>
      <c r="G27" s="36">
        <f>G8</f>
        <v>4.0000000000000001E-3</v>
      </c>
      <c r="H27" s="21" t="s">
        <v>20</v>
      </c>
      <c r="I27" s="19">
        <f>I8</f>
        <v>101.00484566431594</v>
      </c>
      <c r="J27" s="22">
        <f t="shared" ref="J27:J32" si="4">ROUND(N27/K27,4)</f>
        <v>-2.5000000000000001E-3</v>
      </c>
      <c r="K27" s="23">
        <v>94485103.906299993</v>
      </c>
      <c r="L27" s="24">
        <v>22000</v>
      </c>
      <c r="M27" s="24">
        <v>3333</v>
      </c>
      <c r="N27" s="24">
        <f t="shared" ref="N27:N29" si="5">L27*M27*(I27-F27)%</f>
        <v>-235517.31466163468</v>
      </c>
    </row>
    <row r="28" spans="1:14" s="25" customFormat="1" ht="15.75" hidden="1" customHeight="1" x14ac:dyDescent="0.25">
      <c r="A28" s="15">
        <v>1</v>
      </c>
      <c r="B28" s="16" t="s">
        <v>23</v>
      </c>
      <c r="C28" s="17">
        <f t="shared" si="3"/>
        <v>44613</v>
      </c>
      <c r="D28" s="18">
        <v>43907</v>
      </c>
      <c r="E28" s="18">
        <v>47559</v>
      </c>
      <c r="F28" s="19">
        <f>F11</f>
        <v>113.14570000000001</v>
      </c>
      <c r="G28" s="36">
        <f>G11</f>
        <v>1.4999999999999999E-2</v>
      </c>
      <c r="H28" s="21" t="str">
        <f>H11</f>
        <v>Markup</v>
      </c>
      <c r="I28" s="19">
        <f>+I11</f>
        <v>104.6541</v>
      </c>
      <c r="J28" s="22">
        <f t="shared" si="4"/>
        <v>-2.8400000000000002E-2</v>
      </c>
      <c r="K28" s="23">
        <v>89690913.921399996</v>
      </c>
      <c r="L28" s="24">
        <v>30</v>
      </c>
      <c r="M28" s="24">
        <f>M11</f>
        <v>1000000</v>
      </c>
      <c r="N28" s="24">
        <f t="shared" si="5"/>
        <v>-2547480.0000000014</v>
      </c>
    </row>
    <row r="29" spans="1:14" s="25" customFormat="1" ht="15.6" hidden="1" customHeight="1" x14ac:dyDescent="0.25">
      <c r="A29" s="15">
        <v>2</v>
      </c>
      <c r="B29" s="16" t="s">
        <v>19</v>
      </c>
      <c r="C29" s="17">
        <f t="shared" si="3"/>
        <v>44613</v>
      </c>
      <c r="D29" s="18">
        <v>43165</v>
      </c>
      <c r="E29" s="18">
        <v>44991</v>
      </c>
      <c r="F29" s="19">
        <f>+F8</f>
        <v>101.3260377580639</v>
      </c>
      <c r="G29" s="36">
        <f>+G8</f>
        <v>4.0000000000000001E-3</v>
      </c>
      <c r="H29" s="21" t="s">
        <v>20</v>
      </c>
      <c r="I29" s="19">
        <f>+I8</f>
        <v>101.00484566431594</v>
      </c>
      <c r="J29" s="22">
        <f t="shared" si="4"/>
        <v>-2.5999999999999999E-3</v>
      </c>
      <c r="K29" s="59">
        <f>+K28</f>
        <v>89690913.921399996</v>
      </c>
      <c r="L29" s="24">
        <v>22000</v>
      </c>
      <c r="M29" s="24">
        <v>3333</v>
      </c>
      <c r="N29" s="24">
        <f t="shared" si="5"/>
        <v>-235517.31466163468</v>
      </c>
    </row>
    <row r="30" spans="1:14" s="25" customFormat="1" hidden="1" x14ac:dyDescent="0.25">
      <c r="A30" s="15">
        <v>3</v>
      </c>
      <c r="B30" s="16" t="s">
        <v>32</v>
      </c>
      <c r="C30" s="17">
        <f>$C$2</f>
        <v>44613</v>
      </c>
      <c r="D30" s="18">
        <f t="shared" ref="D30:I30" si="6">D34</f>
        <v>43054</v>
      </c>
      <c r="E30" s="18">
        <f t="shared" si="6"/>
        <v>44515</v>
      </c>
      <c r="F30" s="19">
        <f t="shared" si="6"/>
        <v>98.741938795994429</v>
      </c>
      <c r="G30" s="20">
        <f t="shared" si="6"/>
        <v>-0.01</v>
      </c>
      <c r="H30" s="19" t="str">
        <f t="shared" si="6"/>
        <v>Markdown</v>
      </c>
      <c r="I30" s="19">
        <f t="shared" si="6"/>
        <v>99.068021797297007</v>
      </c>
      <c r="J30" s="22">
        <f>ROUND(N30/K30,4)</f>
        <v>2.0000000000000001E-4</v>
      </c>
      <c r="K30" s="23">
        <v>202600078.71950001</v>
      </c>
      <c r="L30" s="24">
        <v>500</v>
      </c>
      <c r="M30" s="24">
        <f>M34</f>
        <v>29053</v>
      </c>
      <c r="N30" s="24">
        <f>L30*M30*(I30-F30)%</f>
        <v>47368.447184219018</v>
      </c>
    </row>
    <row r="31" spans="1:14" s="25" customFormat="1" ht="15.6" hidden="1" customHeight="1" x14ac:dyDescent="0.25">
      <c r="A31" s="26">
        <v>2</v>
      </c>
      <c r="B31" s="27" t="s">
        <v>22</v>
      </c>
      <c r="C31" s="28">
        <f t="shared" ref="C31" si="7">$C$2</f>
        <v>44613</v>
      </c>
      <c r="D31" s="29">
        <v>42768</v>
      </c>
      <c r="E31" s="29">
        <v>44959</v>
      </c>
      <c r="F31" s="33">
        <f>F10</f>
        <v>92</v>
      </c>
      <c r="G31" s="31">
        <f>G10</f>
        <v>1.4999999999999999E-2</v>
      </c>
      <c r="H31" s="32" t="str">
        <f>H10</f>
        <v>Markup</v>
      </c>
      <c r="I31" s="33">
        <f>I10</f>
        <v>90.560196634334673</v>
      </c>
      <c r="J31" s="33">
        <f t="shared" ref="J31" si="8">ROUND(N31/K31,4)</f>
        <v>-1.9E-3</v>
      </c>
      <c r="K31" s="60">
        <v>150335884.76519999</v>
      </c>
      <c r="L31" s="35">
        <v>480</v>
      </c>
      <c r="M31" s="35">
        <f>M10</f>
        <v>41667</v>
      </c>
      <c r="N31" s="35">
        <f t="shared" ref="N31" si="9">L31*M31*(I31-F31)%</f>
        <v>-287962.97681845044</v>
      </c>
    </row>
    <row r="32" spans="1:14" s="38" customFormat="1" ht="15.6" customHeight="1" x14ac:dyDescent="0.25">
      <c r="A32" s="15">
        <v>1</v>
      </c>
      <c r="B32" s="16" t="s">
        <v>33</v>
      </c>
      <c r="C32" s="17">
        <f>$C$2</f>
        <v>44613</v>
      </c>
      <c r="D32" s="18">
        <v>43213</v>
      </c>
      <c r="E32" s="18">
        <v>46866</v>
      </c>
      <c r="F32" s="19">
        <v>101.0742</v>
      </c>
      <c r="G32" s="36">
        <v>2.5000000000000001E-3</v>
      </c>
      <c r="H32" s="19" t="s">
        <v>20</v>
      </c>
      <c r="I32" s="19">
        <v>100.0284</v>
      </c>
      <c r="J32" s="22">
        <f t="shared" si="4"/>
        <v>-1.5800000000000002E-2</v>
      </c>
      <c r="K32" s="61">
        <v>114669600.6892</v>
      </c>
      <c r="L32" s="24">
        <v>1730</v>
      </c>
      <c r="M32" s="24">
        <v>99860</v>
      </c>
      <c r="N32" s="24">
        <f>L32*M32*(I32-F32)%</f>
        <v>-1806701.0723999997</v>
      </c>
    </row>
    <row r="33" spans="1:14" s="72" customFormat="1" ht="15.75" hidden="1" customHeight="1" x14ac:dyDescent="0.25">
      <c r="A33" s="62"/>
      <c r="B33" s="63"/>
      <c r="C33" s="64"/>
      <c r="D33" s="65"/>
      <c r="E33" s="65"/>
      <c r="F33" s="66"/>
      <c r="G33" s="67"/>
      <c r="H33" s="68"/>
      <c r="I33" s="66"/>
      <c r="J33" s="69"/>
      <c r="K33" s="70"/>
      <c r="L33" s="71"/>
      <c r="M33" s="71"/>
      <c r="N33" s="71"/>
    </row>
    <row r="34" spans="1:14" s="72" customFormat="1" hidden="1" x14ac:dyDescent="0.25">
      <c r="A34" s="73">
        <v>1</v>
      </c>
      <c r="B34" s="74" t="s">
        <v>32</v>
      </c>
      <c r="C34" s="75">
        <f>$C$2</f>
        <v>44613</v>
      </c>
      <c r="D34" s="76">
        <v>43054</v>
      </c>
      <c r="E34" s="76">
        <v>44515</v>
      </c>
      <c r="F34" s="77">
        <v>98.741938795994429</v>
      </c>
      <c r="G34" s="78">
        <v>-0.01</v>
      </c>
      <c r="H34" s="79" t="s">
        <v>18</v>
      </c>
      <c r="I34" s="77">
        <v>99.068021797297007</v>
      </c>
      <c r="J34" s="80">
        <f>ROUND(N34/K34,4)</f>
        <v>4.4000000000000003E-3</v>
      </c>
      <c r="K34" s="81">
        <v>74941759.254899994</v>
      </c>
      <c r="L34" s="82">
        <v>3450</v>
      </c>
      <c r="M34" s="82">
        <v>29053</v>
      </c>
      <c r="N34" s="82">
        <f>L34*M34*(I34-F34)%</f>
        <v>326842.28557111119</v>
      </c>
    </row>
    <row r="35" spans="1:14" s="72" customFormat="1" ht="15.6" hidden="1" customHeight="1" x14ac:dyDescent="0.25">
      <c r="A35" s="73">
        <v>2</v>
      </c>
      <c r="B35" s="74" t="s">
        <v>22</v>
      </c>
      <c r="C35" s="75">
        <f>$C$2</f>
        <v>44613</v>
      </c>
      <c r="D35" s="76">
        <v>42768</v>
      </c>
      <c r="E35" s="76">
        <v>44959</v>
      </c>
      <c r="F35" s="80">
        <f>F10</f>
        <v>92</v>
      </c>
      <c r="G35" s="83">
        <f>G10</f>
        <v>1.4999999999999999E-2</v>
      </c>
      <c r="H35" s="79" t="str">
        <f>H10</f>
        <v>Markup</v>
      </c>
      <c r="I35" s="80">
        <f>I10</f>
        <v>90.560196634334673</v>
      </c>
      <c r="J35" s="80">
        <f>ROUND(N35/K35,4)</f>
        <v>-8.2000000000000007E-3</v>
      </c>
      <c r="K35" s="81">
        <v>72838297.251000002</v>
      </c>
      <c r="L35" s="82">
        <v>1000</v>
      </c>
      <c r="M35" s="82">
        <f>M10</f>
        <v>41667</v>
      </c>
      <c r="N35" s="84">
        <f>L35*M35*(I35-F35)%</f>
        <v>-599922.86837177176</v>
      </c>
    </row>
    <row r="36" spans="1:14" s="72" customFormat="1" ht="15.6" hidden="1" customHeight="1" x14ac:dyDescent="0.25">
      <c r="A36" s="73">
        <v>2</v>
      </c>
      <c r="B36" s="74" t="s">
        <v>34</v>
      </c>
      <c r="C36" s="75">
        <f>C35</f>
        <v>44613</v>
      </c>
      <c r="D36" s="76">
        <v>43839</v>
      </c>
      <c r="E36" s="76">
        <v>47492</v>
      </c>
      <c r="F36" s="80">
        <v>99.595304073382522</v>
      </c>
      <c r="G36" s="85">
        <v>-1.5E-3</v>
      </c>
      <c r="H36" s="86" t="s">
        <v>18</v>
      </c>
      <c r="I36" s="80">
        <v>100.59486125493441</v>
      </c>
      <c r="J36" s="80">
        <f>ROUND(N36/K36,4)</f>
        <v>5.2900000000000003E-2</v>
      </c>
      <c r="K36" s="81">
        <v>67035065.775899999</v>
      </c>
      <c r="L36" s="82">
        <v>355</v>
      </c>
      <c r="M36" s="82">
        <v>1000000</v>
      </c>
      <c r="N36" s="84">
        <f>L36*M36*(I36-F36)%</f>
        <v>3548427.9945092197</v>
      </c>
    </row>
    <row r="37" spans="1:14" s="25" customFormat="1" x14ac:dyDescent="0.25">
      <c r="A37" s="49"/>
      <c r="B37" s="50"/>
      <c r="C37" s="51"/>
      <c r="D37" s="52"/>
      <c r="E37" s="52"/>
      <c r="F37" s="53"/>
      <c r="G37" s="54"/>
      <c r="H37" s="55"/>
      <c r="I37" s="53"/>
      <c r="J37" s="56"/>
      <c r="K37" s="58"/>
      <c r="L37" s="58"/>
      <c r="M37" s="58"/>
      <c r="N37" s="58"/>
    </row>
    <row r="38" spans="1:14" x14ac:dyDescent="0.25">
      <c r="A38" s="10" t="s">
        <v>35</v>
      </c>
    </row>
    <row r="39" spans="1:14" ht="47.25" x14ac:dyDescent="0.25">
      <c r="A39" s="87" t="s">
        <v>3</v>
      </c>
      <c r="B39" s="87" t="s">
        <v>4</v>
      </c>
      <c r="C39" s="87" t="s">
        <v>5</v>
      </c>
      <c r="D39" s="87" t="s">
        <v>6</v>
      </c>
      <c r="E39" s="87" t="s">
        <v>7</v>
      </c>
      <c r="F39" s="87" t="s">
        <v>8</v>
      </c>
      <c r="G39" s="88" t="s">
        <v>9</v>
      </c>
      <c r="H39" s="87" t="s">
        <v>10</v>
      </c>
      <c r="I39" s="87" t="s">
        <v>11</v>
      </c>
      <c r="J39" s="87" t="s">
        <v>12</v>
      </c>
      <c r="K39" s="89" t="s">
        <v>13</v>
      </c>
      <c r="L39" s="89" t="s">
        <v>14</v>
      </c>
      <c r="M39" s="89" t="s">
        <v>15</v>
      </c>
      <c r="N39" s="90" t="s">
        <v>16</v>
      </c>
    </row>
    <row r="40" spans="1:14" s="25" customFormat="1" ht="15.6" hidden="1" customHeight="1" x14ac:dyDescent="0.25">
      <c r="A40" s="15">
        <v>1</v>
      </c>
      <c r="B40" s="16" t="s">
        <v>17</v>
      </c>
      <c r="C40" s="17">
        <f t="shared" ref="C40:C46" si="10">$C$2</f>
        <v>44613</v>
      </c>
      <c r="D40" s="18">
        <v>42446</v>
      </c>
      <c r="E40" s="18">
        <v>46098</v>
      </c>
      <c r="F40" s="19">
        <f>F7</f>
        <v>90.346136978840605</v>
      </c>
      <c r="G40" s="20">
        <f>G7</f>
        <v>-1.5E-3</v>
      </c>
      <c r="H40" s="21" t="str">
        <f>H7</f>
        <v>Markdown</v>
      </c>
      <c r="I40" s="19">
        <f>I7</f>
        <v>90.893496104903164</v>
      </c>
      <c r="J40" s="22">
        <f>ROUND(N40/K40,4)</f>
        <v>1.06E-2</v>
      </c>
      <c r="K40" s="24">
        <v>12900609.9385</v>
      </c>
      <c r="L40" s="24">
        <v>5000</v>
      </c>
      <c r="M40" s="24">
        <f>M7</f>
        <v>4991</v>
      </c>
      <c r="N40" s="91">
        <f t="shared" ref="N40:N46" si="11">L40*M40*(I40-F40)%</f>
        <v>136593.46990891176</v>
      </c>
    </row>
    <row r="41" spans="1:14" s="25" customFormat="1" ht="15.75" hidden="1" customHeight="1" x14ac:dyDescent="0.25">
      <c r="A41" s="26">
        <v>1</v>
      </c>
      <c r="B41" s="27" t="s">
        <v>23</v>
      </c>
      <c r="C41" s="28">
        <f t="shared" si="10"/>
        <v>44613</v>
      </c>
      <c r="D41" s="29">
        <f t="shared" ref="D41:I41" si="12">D11</f>
        <v>43907</v>
      </c>
      <c r="E41" s="29">
        <f t="shared" si="12"/>
        <v>47559</v>
      </c>
      <c r="F41" s="30">
        <f t="shared" si="12"/>
        <v>113.14570000000001</v>
      </c>
      <c r="G41" s="92">
        <f t="shared" si="12"/>
        <v>1.4999999999999999E-2</v>
      </c>
      <c r="H41" s="29" t="str">
        <f t="shared" si="12"/>
        <v>Markup</v>
      </c>
      <c r="I41" s="30">
        <f t="shared" si="12"/>
        <v>104.6541</v>
      </c>
      <c r="J41" s="33">
        <f>ROUND(N41/K41,4)</f>
        <v>-6.3500000000000001E-2</v>
      </c>
      <c r="K41" s="35">
        <v>26746368.721900001</v>
      </c>
      <c r="L41" s="35">
        <v>20</v>
      </c>
      <c r="M41" s="35">
        <f>M11</f>
        <v>1000000</v>
      </c>
      <c r="N41" s="93">
        <f t="shared" si="11"/>
        <v>-1698320.0000000009</v>
      </c>
    </row>
    <row r="42" spans="1:14" s="38" customFormat="1" x14ac:dyDescent="0.25">
      <c r="A42" s="15">
        <v>1</v>
      </c>
      <c r="B42" s="16" t="s">
        <v>21</v>
      </c>
      <c r="C42" s="17">
        <f t="shared" si="10"/>
        <v>44613</v>
      </c>
      <c r="D42" s="18">
        <v>42934</v>
      </c>
      <c r="E42" s="18">
        <f>E9</f>
        <v>45125</v>
      </c>
      <c r="F42" s="19">
        <v>101.3584</v>
      </c>
      <c r="G42" s="36">
        <v>-2.5000000000000001E-3</v>
      </c>
      <c r="H42" s="21" t="s">
        <v>18</v>
      </c>
      <c r="I42" s="19">
        <v>101.57729999999999</v>
      </c>
      <c r="J42" s="22">
        <f t="shared" ref="J42:J43" si="13">ROUND(N42/K42,4)</f>
        <v>3.3E-3</v>
      </c>
      <c r="K42" s="61">
        <v>19870820.727699999</v>
      </c>
      <c r="L42" s="23">
        <v>17000</v>
      </c>
      <c r="M42" s="23">
        <f>M9</f>
        <v>1750</v>
      </c>
      <c r="N42" s="24">
        <f t="shared" si="11"/>
        <v>65122.74999999725</v>
      </c>
    </row>
    <row r="43" spans="1:14" s="38" customFormat="1" hidden="1" x14ac:dyDescent="0.25">
      <c r="A43" s="15">
        <v>2</v>
      </c>
      <c r="B43" s="16" t="s">
        <v>25</v>
      </c>
      <c r="C43" s="17">
        <f t="shared" si="10"/>
        <v>44613</v>
      </c>
      <c r="D43" s="18">
        <v>42727</v>
      </c>
      <c r="E43" s="18">
        <v>46379</v>
      </c>
      <c r="F43" s="19">
        <v>100</v>
      </c>
      <c r="G43" s="36">
        <v>7.4999999999999997E-3</v>
      </c>
      <c r="H43" s="21" t="s">
        <v>20</v>
      </c>
      <c r="I43" s="19">
        <v>96.942099999999996</v>
      </c>
      <c r="J43" s="22">
        <f t="shared" si="13"/>
        <v>-0.1394</v>
      </c>
      <c r="K43" s="94">
        <v>12047074.527100001</v>
      </c>
      <c r="L43" s="23">
        <v>550</v>
      </c>
      <c r="M43" s="23">
        <f>M13</f>
        <v>99840</v>
      </c>
      <c r="N43" s="24">
        <f t="shared" si="11"/>
        <v>-1679154.048000002</v>
      </c>
    </row>
    <row r="44" spans="1:14" s="38" customFormat="1" ht="15.6" hidden="1" customHeight="1" x14ac:dyDescent="0.25">
      <c r="A44" s="15">
        <v>2</v>
      </c>
      <c r="B44" s="16" t="s">
        <v>26</v>
      </c>
      <c r="C44" s="17">
        <f t="shared" si="10"/>
        <v>44613</v>
      </c>
      <c r="D44" s="18">
        <v>42419</v>
      </c>
      <c r="E44" s="18">
        <v>46072</v>
      </c>
      <c r="F44" s="19">
        <f>F14</f>
        <v>96.321689848909429</v>
      </c>
      <c r="G44" s="20">
        <f>G14</f>
        <v>-1.5E-3</v>
      </c>
      <c r="H44" s="21" t="s">
        <v>18</v>
      </c>
      <c r="I44" s="19">
        <f>I14</f>
        <v>96.911010470544085</v>
      </c>
      <c r="J44" s="22">
        <f>ROUND(N44/K44,4)</f>
        <v>2.2800000000000001E-2</v>
      </c>
      <c r="K44" s="24">
        <v>12900609.9385</v>
      </c>
      <c r="L44" s="24">
        <v>500</v>
      </c>
      <c r="M44" s="24">
        <f>M14</f>
        <v>99820</v>
      </c>
      <c r="N44" s="24">
        <f t="shared" si="11"/>
        <v>294129.92225785658</v>
      </c>
    </row>
    <row r="45" spans="1:14" s="38" customFormat="1" ht="15.6" customHeight="1" x14ac:dyDescent="0.25">
      <c r="A45" s="15">
        <v>2</v>
      </c>
      <c r="B45" s="16" t="s">
        <v>27</v>
      </c>
      <c r="C45" s="17">
        <f t="shared" si="10"/>
        <v>44613</v>
      </c>
      <c r="D45" s="18">
        <f>D15</f>
        <v>44256</v>
      </c>
      <c r="E45" s="18">
        <f>E15</f>
        <v>47908</v>
      </c>
      <c r="F45" s="19">
        <v>102.3253</v>
      </c>
      <c r="G45" s="36">
        <v>2E-3</v>
      </c>
      <c r="H45" s="21" t="s">
        <v>20</v>
      </c>
      <c r="I45" s="19">
        <v>101.2393</v>
      </c>
      <c r="J45" s="22">
        <f t="shared" ref="J45:J46" si="14">ROUND(N45/K45,4)</f>
        <v>-2.1899999999999999E-2</v>
      </c>
      <c r="K45" s="61">
        <v>19870820.727699999</v>
      </c>
      <c r="L45" s="24">
        <v>400</v>
      </c>
      <c r="M45" s="24">
        <f>M15</f>
        <v>99980</v>
      </c>
      <c r="N45" s="24">
        <f t="shared" si="11"/>
        <v>-434313.11999999941</v>
      </c>
    </row>
    <row r="46" spans="1:14" s="38" customFormat="1" ht="15.6" customHeight="1" x14ac:dyDescent="0.25">
      <c r="A46" s="15">
        <v>3</v>
      </c>
      <c r="B46" s="16" t="s">
        <v>36</v>
      </c>
      <c r="C46" s="17">
        <f t="shared" si="10"/>
        <v>44613</v>
      </c>
      <c r="D46" s="18">
        <v>44515</v>
      </c>
      <c r="E46" s="18">
        <v>44972</v>
      </c>
      <c r="F46" s="19">
        <v>98.963399999999993</v>
      </c>
      <c r="G46" s="36">
        <v>-0.01</v>
      </c>
      <c r="H46" s="21" t="s">
        <v>18</v>
      </c>
      <c r="I46" s="19">
        <v>99.874799999999993</v>
      </c>
      <c r="J46" s="22">
        <f t="shared" si="14"/>
        <v>1.61E-2</v>
      </c>
      <c r="K46" s="61">
        <v>19870820.727699999</v>
      </c>
      <c r="L46" s="24">
        <v>35</v>
      </c>
      <c r="M46" s="24">
        <v>1000000</v>
      </c>
      <c r="N46" s="24">
        <f t="shared" si="11"/>
        <v>318990.00000000012</v>
      </c>
    </row>
    <row r="48" spans="1:14" x14ac:dyDescent="0.25">
      <c r="A48" s="10" t="s">
        <v>37</v>
      </c>
    </row>
    <row r="49" spans="1:14" ht="47.25" x14ac:dyDescent="0.25">
      <c r="A49" s="87" t="s">
        <v>3</v>
      </c>
      <c r="B49" s="87" t="s">
        <v>4</v>
      </c>
      <c r="C49" s="87" t="s">
        <v>5</v>
      </c>
      <c r="D49" s="87" t="s">
        <v>6</v>
      </c>
      <c r="E49" s="87" t="s">
        <v>7</v>
      </c>
      <c r="F49" s="87" t="s">
        <v>8</v>
      </c>
      <c r="G49" s="88" t="s">
        <v>9</v>
      </c>
      <c r="H49" s="87" t="s">
        <v>10</v>
      </c>
      <c r="I49" s="87" t="s">
        <v>11</v>
      </c>
      <c r="J49" s="87" t="s">
        <v>12</v>
      </c>
      <c r="K49" s="89" t="s">
        <v>13</v>
      </c>
      <c r="L49" s="89" t="s">
        <v>14</v>
      </c>
      <c r="M49" s="89" t="s">
        <v>15</v>
      </c>
      <c r="N49" s="14" t="s">
        <v>16</v>
      </c>
    </row>
    <row r="50" spans="1:14" ht="15.6" hidden="1" customHeight="1" x14ac:dyDescent="0.25">
      <c r="A50" s="15">
        <v>1</v>
      </c>
      <c r="B50" s="16" t="s">
        <v>29</v>
      </c>
      <c r="C50" s="17">
        <f>C40</f>
        <v>44613</v>
      </c>
      <c r="D50" s="17" t="e">
        <f>#REF!</f>
        <v>#REF!</v>
      </c>
      <c r="E50" s="17" t="e">
        <f>#REF!</f>
        <v>#REF!</v>
      </c>
      <c r="F50" s="95" t="e">
        <f>#REF!</f>
        <v>#REF!</v>
      </c>
      <c r="G50" s="20" t="e">
        <f>#REF!</f>
        <v>#REF!</v>
      </c>
      <c r="H50" s="36" t="e">
        <f>#REF!</f>
        <v>#REF!</v>
      </c>
      <c r="I50" s="95" t="e">
        <f>#REF!</f>
        <v>#REF!</v>
      </c>
      <c r="J50" s="22" t="e">
        <f t="shared" ref="J50:J58" si="15">ROUND(N50/K50,4)</f>
        <v>#REF!</v>
      </c>
      <c r="K50" s="24">
        <v>1884883.0308000001</v>
      </c>
      <c r="L50" s="24">
        <v>3000</v>
      </c>
      <c r="M50" s="24" t="e">
        <f>#REF!</f>
        <v>#REF!</v>
      </c>
      <c r="N50" s="24" t="e">
        <f t="shared" ref="N50:N57" si="16">L50*M50*(I50-F50)%</f>
        <v>#REF!</v>
      </c>
    </row>
    <row r="51" spans="1:14" s="25" customFormat="1" ht="15.6" hidden="1" customHeight="1" x14ac:dyDescent="0.25">
      <c r="A51" s="15">
        <v>1</v>
      </c>
      <c r="B51" s="16" t="s">
        <v>30</v>
      </c>
      <c r="C51" s="17">
        <f t="shared" ref="C51:C56" si="17">$C$2</f>
        <v>44613</v>
      </c>
      <c r="D51" s="18">
        <v>41912</v>
      </c>
      <c r="E51" s="18">
        <v>45565</v>
      </c>
      <c r="F51" s="19">
        <f>F41</f>
        <v>113.14570000000001</v>
      </c>
      <c r="G51" s="96">
        <f>G41</f>
        <v>1.4999999999999999E-2</v>
      </c>
      <c r="H51" s="19" t="str">
        <f>H41</f>
        <v>Markup</v>
      </c>
      <c r="I51" s="19">
        <f>I41</f>
        <v>104.6541</v>
      </c>
      <c r="J51" s="22">
        <f t="shared" si="15"/>
        <v>-234.18539999999999</v>
      </c>
      <c r="K51" s="24">
        <v>1814095.6936999999</v>
      </c>
      <c r="L51" s="24">
        <v>5003</v>
      </c>
      <c r="M51" s="24">
        <f>M41</f>
        <v>1000000</v>
      </c>
      <c r="N51" s="24">
        <f t="shared" si="16"/>
        <v>-424834748.00000024</v>
      </c>
    </row>
    <row r="52" spans="1:14" s="25" customFormat="1" ht="15.6" hidden="1" customHeight="1" x14ac:dyDescent="0.25">
      <c r="A52" s="26">
        <v>1</v>
      </c>
      <c r="B52" s="27" t="s">
        <v>38</v>
      </c>
      <c r="C52" s="28">
        <f>$C$2</f>
        <v>44613</v>
      </c>
      <c r="D52" s="29">
        <v>43069</v>
      </c>
      <c r="E52" s="29">
        <v>45260</v>
      </c>
      <c r="F52" s="30" t="e">
        <f>#REF!</f>
        <v>#REF!</v>
      </c>
      <c r="G52" s="31" t="e">
        <f>#REF!</f>
        <v>#REF!</v>
      </c>
      <c r="H52" s="97" t="e">
        <f>#REF!</f>
        <v>#REF!</v>
      </c>
      <c r="I52" s="30" t="e">
        <f>#REF!</f>
        <v>#REF!</v>
      </c>
      <c r="J52" s="33" t="e">
        <f>ROUND(N52/K52,4)</f>
        <v>#REF!</v>
      </c>
      <c r="K52" s="34">
        <v>1557835.1194</v>
      </c>
      <c r="L52" s="35">
        <v>130</v>
      </c>
      <c r="M52" s="35" t="e">
        <f>#REF!</f>
        <v>#REF!</v>
      </c>
      <c r="N52" s="35" t="e">
        <f t="shared" si="16"/>
        <v>#REF!</v>
      </c>
    </row>
    <row r="53" spans="1:14" s="38" customFormat="1" ht="15.6" customHeight="1" x14ac:dyDescent="0.25">
      <c r="A53" s="15">
        <v>1</v>
      </c>
      <c r="B53" s="16" t="s">
        <v>21</v>
      </c>
      <c r="C53" s="17">
        <f t="shared" si="17"/>
        <v>44613</v>
      </c>
      <c r="D53" s="18">
        <v>42934</v>
      </c>
      <c r="E53" s="18">
        <f>E42</f>
        <v>45125</v>
      </c>
      <c r="F53" s="19">
        <v>101.3584</v>
      </c>
      <c r="G53" s="36">
        <v>-2.5000000000000001E-3</v>
      </c>
      <c r="H53" s="21" t="s">
        <v>18</v>
      </c>
      <c r="I53" s="19">
        <v>101.57729999999999</v>
      </c>
      <c r="J53" s="22">
        <f t="shared" si="15"/>
        <v>1.1900000000000001E-2</v>
      </c>
      <c r="K53" s="61">
        <v>1615272.7157000001</v>
      </c>
      <c r="L53" s="23">
        <v>5000</v>
      </c>
      <c r="M53" s="23">
        <f>M42</f>
        <v>1750</v>
      </c>
      <c r="N53" s="24">
        <f t="shared" si="16"/>
        <v>19153.749999999192</v>
      </c>
    </row>
    <row r="54" spans="1:14" s="38" customFormat="1" ht="15.6" hidden="1" customHeight="1" x14ac:dyDescent="0.25">
      <c r="A54" s="15">
        <v>3</v>
      </c>
      <c r="B54" s="16" t="s">
        <v>25</v>
      </c>
      <c r="C54" s="17">
        <f t="shared" si="17"/>
        <v>44613</v>
      </c>
      <c r="D54" s="18">
        <v>42727</v>
      </c>
      <c r="E54" s="18">
        <v>46379</v>
      </c>
      <c r="F54" s="19">
        <v>100</v>
      </c>
      <c r="G54" s="36">
        <v>7.4999999999999997E-3</v>
      </c>
      <c r="H54" s="21" t="s">
        <v>20</v>
      </c>
      <c r="I54" s="19">
        <v>96.942099999999996</v>
      </c>
      <c r="J54" s="22">
        <f t="shared" si="15"/>
        <v>-9.8500000000000004E-2</v>
      </c>
      <c r="K54" s="94">
        <v>1549274.1802999999</v>
      </c>
      <c r="L54" s="23">
        <v>50</v>
      </c>
      <c r="M54" s="23">
        <f>M43</f>
        <v>99840</v>
      </c>
      <c r="N54" s="24">
        <f t="shared" si="16"/>
        <v>-152650.36800000019</v>
      </c>
    </row>
    <row r="55" spans="1:14" s="38" customFormat="1" hidden="1" x14ac:dyDescent="0.25">
      <c r="A55" s="15">
        <v>3</v>
      </c>
      <c r="B55" s="16" t="s">
        <v>39</v>
      </c>
      <c r="C55" s="17">
        <f t="shared" si="17"/>
        <v>44613</v>
      </c>
      <c r="D55" s="18">
        <v>43055</v>
      </c>
      <c r="E55" s="18">
        <v>44881</v>
      </c>
      <c r="F55" s="19">
        <v>97.646500000000003</v>
      </c>
      <c r="G55" s="20">
        <f>G9</f>
        <v>-2.5000000000000001E-3</v>
      </c>
      <c r="H55" s="20" t="str">
        <f>H9</f>
        <v>Markdown</v>
      </c>
      <c r="I55" s="95">
        <f>I9</f>
        <v>101.57729999999999</v>
      </c>
      <c r="J55" s="22">
        <f t="shared" si="15"/>
        <v>2.7000000000000001E-3</v>
      </c>
      <c r="K55" s="23">
        <f>K51</f>
        <v>1814095.6936999999</v>
      </c>
      <c r="L55" s="24">
        <v>72</v>
      </c>
      <c r="M55" s="24">
        <f>M9</f>
        <v>1750</v>
      </c>
      <c r="N55" s="24">
        <f t="shared" si="16"/>
        <v>4952.8079999999882</v>
      </c>
    </row>
    <row r="56" spans="1:14" s="38" customFormat="1" hidden="1" x14ac:dyDescent="0.25">
      <c r="A56" s="15">
        <v>2</v>
      </c>
      <c r="B56" s="16" t="s">
        <v>26</v>
      </c>
      <c r="C56" s="17">
        <f t="shared" si="17"/>
        <v>44613</v>
      </c>
      <c r="D56" s="18">
        <v>42419</v>
      </c>
      <c r="E56" s="18">
        <v>46072</v>
      </c>
      <c r="F56" s="19">
        <f>F44</f>
        <v>96.321689848909429</v>
      </c>
      <c r="G56" s="20">
        <f>G44</f>
        <v>-1.5E-3</v>
      </c>
      <c r="H56" s="21" t="str">
        <f>H44</f>
        <v>Markdown</v>
      </c>
      <c r="I56" s="19">
        <f>I44</f>
        <v>96.911010470544085</v>
      </c>
      <c r="J56" s="22">
        <f t="shared" si="15"/>
        <v>4.8599999999999997E-2</v>
      </c>
      <c r="K56" s="24">
        <v>1814095.6936999999</v>
      </c>
      <c r="L56" s="24">
        <v>150</v>
      </c>
      <c r="M56" s="24">
        <f>M44</f>
        <v>99820</v>
      </c>
      <c r="N56" s="24">
        <f t="shared" si="16"/>
        <v>88238.976677356986</v>
      </c>
    </row>
    <row r="57" spans="1:14" s="38" customFormat="1" ht="15.6" hidden="1" customHeight="1" x14ac:dyDescent="0.25">
      <c r="A57" s="15">
        <v>3</v>
      </c>
      <c r="B57" s="16" t="s">
        <v>34</v>
      </c>
      <c r="C57" s="17">
        <f>C56</f>
        <v>44613</v>
      </c>
      <c r="D57" s="18">
        <f t="shared" ref="D57:I57" si="18">D36</f>
        <v>43839</v>
      </c>
      <c r="E57" s="18">
        <f t="shared" si="18"/>
        <v>47492</v>
      </c>
      <c r="F57" s="19">
        <f t="shared" si="18"/>
        <v>99.595304073382522</v>
      </c>
      <c r="G57" s="98">
        <f t="shared" si="18"/>
        <v>-1.5E-3</v>
      </c>
      <c r="H57" s="19" t="str">
        <f t="shared" si="18"/>
        <v>Markdown</v>
      </c>
      <c r="I57" s="22">
        <f t="shared" si="18"/>
        <v>100.59486125493441</v>
      </c>
      <c r="J57" s="22">
        <f t="shared" si="15"/>
        <v>0.1928</v>
      </c>
      <c r="K57" s="23">
        <v>1814095.6936999999</v>
      </c>
      <c r="L57" s="24">
        <v>35</v>
      </c>
      <c r="M57" s="24">
        <f>M36</f>
        <v>1000000</v>
      </c>
      <c r="N57" s="24">
        <f t="shared" si="16"/>
        <v>349845.01354316249</v>
      </c>
    </row>
    <row r="58" spans="1:14" s="38" customFormat="1" ht="15.6" customHeight="1" x14ac:dyDescent="0.25">
      <c r="A58" s="15">
        <v>2</v>
      </c>
      <c r="B58" s="16" t="s">
        <v>36</v>
      </c>
      <c r="C58" s="17">
        <f t="shared" ref="C58" si="19">$C$2</f>
        <v>44613</v>
      </c>
      <c r="D58" s="18">
        <v>44515</v>
      </c>
      <c r="E58" s="18">
        <v>44972</v>
      </c>
      <c r="F58" s="19">
        <v>98.963399999999993</v>
      </c>
      <c r="G58" s="36">
        <v>-0.01</v>
      </c>
      <c r="H58" s="21" t="s">
        <v>18</v>
      </c>
      <c r="I58" s="19">
        <v>99.874799999999993</v>
      </c>
      <c r="J58" s="22">
        <f t="shared" si="15"/>
        <v>0.1128</v>
      </c>
      <c r="K58" s="61">
        <v>1615272.7157000001</v>
      </c>
      <c r="L58" s="24">
        <v>20</v>
      </c>
      <c r="M58" s="24">
        <v>1000000</v>
      </c>
      <c r="N58" s="24">
        <f>L58*M58*(I58-F58)%</f>
        <v>182280.00000000009</v>
      </c>
    </row>
    <row r="60" spans="1:14" x14ac:dyDescent="0.25">
      <c r="A60" s="10" t="s">
        <v>40</v>
      </c>
    </row>
    <row r="61" spans="1:14" ht="46.9" customHeight="1" x14ac:dyDescent="0.25">
      <c r="A61" s="87" t="s">
        <v>3</v>
      </c>
      <c r="B61" s="87" t="s">
        <v>4</v>
      </c>
      <c r="C61" s="87" t="s">
        <v>5</v>
      </c>
      <c r="D61" s="87" t="s">
        <v>6</v>
      </c>
      <c r="E61" s="87" t="s">
        <v>7</v>
      </c>
      <c r="F61" s="87" t="s">
        <v>8</v>
      </c>
      <c r="G61" s="88" t="s">
        <v>9</v>
      </c>
      <c r="H61" s="87" t="s">
        <v>10</v>
      </c>
      <c r="I61" s="87" t="s">
        <v>11</v>
      </c>
      <c r="J61" s="87" t="s">
        <v>12</v>
      </c>
      <c r="K61" s="89" t="s">
        <v>13</v>
      </c>
      <c r="L61" s="89" t="s">
        <v>14</v>
      </c>
      <c r="M61" s="89" t="s">
        <v>15</v>
      </c>
      <c r="N61" s="99" t="s">
        <v>16</v>
      </c>
    </row>
    <row r="62" spans="1:14" s="25" customFormat="1" hidden="1" x14ac:dyDescent="0.25">
      <c r="A62" s="15">
        <v>1</v>
      </c>
      <c r="B62" s="16" t="s">
        <v>32</v>
      </c>
      <c r="C62" s="17">
        <f>$C$2</f>
        <v>44613</v>
      </c>
      <c r="D62" s="18">
        <v>43054</v>
      </c>
      <c r="E62" s="18">
        <v>44515</v>
      </c>
      <c r="F62" s="19">
        <f t="shared" ref="F62:I63" si="20">F34</f>
        <v>98.741938795994429</v>
      </c>
      <c r="G62" s="96">
        <f t="shared" si="20"/>
        <v>-0.01</v>
      </c>
      <c r="H62" s="19" t="str">
        <f t="shared" si="20"/>
        <v>Markdown</v>
      </c>
      <c r="I62" s="19">
        <f t="shared" si="20"/>
        <v>99.068021797297007</v>
      </c>
      <c r="J62" s="22">
        <f>ROUND(N62/K62,4)</f>
        <v>3.3E-3</v>
      </c>
      <c r="K62" s="23">
        <v>1420291.5149999999</v>
      </c>
      <c r="L62" s="24">
        <v>50</v>
      </c>
      <c r="M62" s="24">
        <f>M34</f>
        <v>29053</v>
      </c>
      <c r="N62" s="24">
        <f>L62*M62*(I62-F62)%</f>
        <v>4736.8447184219012</v>
      </c>
    </row>
    <row r="63" spans="1:14" s="25" customFormat="1" hidden="1" x14ac:dyDescent="0.25">
      <c r="A63" s="15">
        <v>1</v>
      </c>
      <c r="B63" s="16" t="s">
        <v>22</v>
      </c>
      <c r="C63" s="17">
        <f>$C$2</f>
        <v>44613</v>
      </c>
      <c r="D63" s="18">
        <v>42768</v>
      </c>
      <c r="E63" s="18">
        <v>44959</v>
      </c>
      <c r="F63" s="22">
        <f t="shared" si="20"/>
        <v>92</v>
      </c>
      <c r="G63" s="96">
        <f t="shared" si="20"/>
        <v>1.4999999999999999E-2</v>
      </c>
      <c r="H63" s="19" t="str">
        <f t="shared" si="20"/>
        <v>Markup</v>
      </c>
      <c r="I63" s="22">
        <f t="shared" si="20"/>
        <v>90.560196634334673</v>
      </c>
      <c r="J63" s="22">
        <f>ROUND(N63/K63,4)</f>
        <v>-1.6299999999999999E-2</v>
      </c>
      <c r="K63" s="23">
        <v>1470701.8810000001</v>
      </c>
      <c r="L63" s="24">
        <v>40</v>
      </c>
      <c r="M63" s="24">
        <f>M35</f>
        <v>41667</v>
      </c>
      <c r="N63" s="91">
        <f>L63*M63*(I63-F63)%</f>
        <v>-23996.914734870872</v>
      </c>
    </row>
    <row r="64" spans="1:14" s="25" customFormat="1" ht="15.6" hidden="1" customHeight="1" x14ac:dyDescent="0.25">
      <c r="A64" s="15">
        <v>2</v>
      </c>
      <c r="B64" s="16" t="s">
        <v>34</v>
      </c>
      <c r="C64" s="17">
        <f>C63</f>
        <v>44613</v>
      </c>
      <c r="D64" s="18">
        <f>D36</f>
        <v>43839</v>
      </c>
      <c r="E64" s="18">
        <f>E36</f>
        <v>47492</v>
      </c>
      <c r="F64" s="22">
        <v>100.15263972144623</v>
      </c>
      <c r="G64" s="96">
        <f>G36</f>
        <v>-1.5E-3</v>
      </c>
      <c r="H64" s="19" t="str">
        <f>H36</f>
        <v>Markdown</v>
      </c>
      <c r="I64" s="22">
        <f>I36</f>
        <v>100.59486125493441</v>
      </c>
      <c r="J64" s="22">
        <f>ROUND(N64/K64,4)</f>
        <v>3.3700000000000001E-2</v>
      </c>
      <c r="K64" s="23">
        <v>1312435.9380999999</v>
      </c>
      <c r="L64" s="24">
        <v>10</v>
      </c>
      <c r="M64" s="24">
        <f>M36</f>
        <v>1000000</v>
      </c>
      <c r="N64" s="91">
        <f>L64*M64*(I64-F64)%</f>
        <v>44222.153348817985</v>
      </c>
    </row>
    <row r="65" spans="1:14" s="25" customFormat="1" hidden="1" x14ac:dyDescent="0.25">
      <c r="A65" s="49"/>
      <c r="B65" s="50"/>
      <c r="C65" s="51"/>
      <c r="D65" s="52"/>
      <c r="E65" s="52"/>
      <c r="F65" s="56"/>
      <c r="G65" s="100"/>
      <c r="H65" s="53"/>
      <c r="I65" s="56"/>
      <c r="J65" s="56"/>
      <c r="K65" s="57"/>
      <c r="L65" s="58"/>
      <c r="M65" s="58"/>
      <c r="N65" s="58"/>
    </row>
    <row r="66" spans="1:14" hidden="1" x14ac:dyDescent="0.25"/>
    <row r="67" spans="1:14" s="25" customFormat="1" ht="15.6" hidden="1" customHeight="1" x14ac:dyDescent="0.25">
      <c r="A67" s="21">
        <v>1</v>
      </c>
      <c r="B67" s="38" t="s">
        <v>17</v>
      </c>
      <c r="C67" s="17">
        <f t="shared" ref="C67:C71" si="21">$C$2</f>
        <v>44613</v>
      </c>
      <c r="D67" s="101">
        <v>42446</v>
      </c>
      <c r="E67" s="101">
        <v>46098</v>
      </c>
      <c r="F67" s="95">
        <f>F7</f>
        <v>90.346136978840605</v>
      </c>
      <c r="G67" s="20">
        <f>G7</f>
        <v>-1.5E-3</v>
      </c>
      <c r="H67" s="102" t="str">
        <f>H7</f>
        <v>Markdown</v>
      </c>
      <c r="I67" s="95">
        <f>I7</f>
        <v>90.893496104903164</v>
      </c>
      <c r="J67" s="103">
        <f t="shared" ref="J67:J72" si="22">ROUND(N67/K67,4)</f>
        <v>8.8999999999999999E-3</v>
      </c>
      <c r="K67" s="24">
        <v>46240802.100500003</v>
      </c>
      <c r="L67" s="24">
        <v>15028</v>
      </c>
      <c r="M67" s="24">
        <f>M7</f>
        <v>4991</v>
      </c>
      <c r="N67" s="24">
        <f t="shared" ref="N67:N72" si="23">L67*M67*(I67-F67)%</f>
        <v>410545.33315822517</v>
      </c>
    </row>
    <row r="68" spans="1:14" s="25" customFormat="1" ht="15.6" hidden="1" customHeight="1" x14ac:dyDescent="0.25">
      <c r="A68" s="21">
        <v>2</v>
      </c>
      <c r="B68" s="38" t="s">
        <v>41</v>
      </c>
      <c r="C68" s="17">
        <f t="shared" si="21"/>
        <v>44613</v>
      </c>
      <c r="D68" s="101">
        <v>43213</v>
      </c>
      <c r="E68" s="101">
        <v>46866</v>
      </c>
      <c r="F68" s="95" t="e">
        <f>#REF!</f>
        <v>#REF!</v>
      </c>
      <c r="G68" s="20" t="e">
        <f>#REF!</f>
        <v>#REF!</v>
      </c>
      <c r="H68" s="95" t="e">
        <f>#REF!</f>
        <v>#REF!</v>
      </c>
      <c r="I68" s="95" t="e">
        <f>#REF!</f>
        <v>#REF!</v>
      </c>
      <c r="J68" s="103" t="e">
        <f t="shared" si="22"/>
        <v>#REF!</v>
      </c>
      <c r="K68" s="24">
        <v>44396427.817599997</v>
      </c>
      <c r="L68" s="24">
        <v>80</v>
      </c>
      <c r="M68" s="24" t="e">
        <f>#REF!</f>
        <v>#REF!</v>
      </c>
      <c r="N68" s="91" t="e">
        <f t="shared" si="23"/>
        <v>#REF!</v>
      </c>
    </row>
    <row r="69" spans="1:14" s="25" customFormat="1" ht="15.6" hidden="1" customHeight="1" x14ac:dyDescent="0.25">
      <c r="A69" s="21">
        <v>4</v>
      </c>
      <c r="B69" s="38" t="s">
        <v>22</v>
      </c>
      <c r="C69" s="17">
        <f t="shared" si="21"/>
        <v>44613</v>
      </c>
      <c r="D69" s="101">
        <v>42768</v>
      </c>
      <c r="E69" s="101">
        <v>44959</v>
      </c>
      <c r="F69" s="103">
        <f>F35</f>
        <v>92</v>
      </c>
      <c r="G69" s="20">
        <f>G35</f>
        <v>1.4999999999999999E-2</v>
      </c>
      <c r="H69" s="95" t="str">
        <f>H10</f>
        <v>Markup</v>
      </c>
      <c r="I69" s="103">
        <f>I35</f>
        <v>90.560196634334673</v>
      </c>
      <c r="J69" s="103">
        <f t="shared" si="22"/>
        <v>-8.5000000000000006E-3</v>
      </c>
      <c r="K69" s="24">
        <v>34059131.466499999</v>
      </c>
      <c r="L69" s="24">
        <v>480</v>
      </c>
      <c r="M69" s="24">
        <f>M35</f>
        <v>41667</v>
      </c>
      <c r="N69" s="91">
        <f t="shared" si="23"/>
        <v>-287962.97681845044</v>
      </c>
    </row>
    <row r="70" spans="1:14" s="25" customFormat="1" ht="15.6" hidden="1" customHeight="1" x14ac:dyDescent="0.25">
      <c r="A70" s="15">
        <v>6</v>
      </c>
      <c r="B70" s="16" t="s">
        <v>24</v>
      </c>
      <c r="C70" s="17">
        <f t="shared" si="21"/>
        <v>44613</v>
      </c>
      <c r="D70" s="18">
        <v>43160</v>
      </c>
      <c r="E70" s="18">
        <v>44986</v>
      </c>
      <c r="F70" s="19">
        <f>F12</f>
        <v>99.986662182950553</v>
      </c>
      <c r="G70" s="96">
        <f>G12</f>
        <v>1E-3</v>
      </c>
      <c r="H70" s="19" t="str">
        <f>H12</f>
        <v>Markup</v>
      </c>
      <c r="I70" s="19">
        <f>I12</f>
        <v>99.783800535158235</v>
      </c>
      <c r="J70" s="22">
        <f t="shared" si="22"/>
        <v>-2.3E-3</v>
      </c>
      <c r="K70" s="23">
        <v>22019796.251699999</v>
      </c>
      <c r="L70" s="24">
        <v>250</v>
      </c>
      <c r="M70" s="24">
        <v>100000</v>
      </c>
      <c r="N70" s="91">
        <f t="shared" si="23"/>
        <v>-50715.411948079498</v>
      </c>
    </row>
    <row r="71" spans="1:14" s="25" customFormat="1" ht="15.6" hidden="1" customHeight="1" x14ac:dyDescent="0.25">
      <c r="A71" s="15">
        <v>2</v>
      </c>
      <c r="B71" s="16" t="s">
        <v>26</v>
      </c>
      <c r="C71" s="17">
        <f t="shared" si="21"/>
        <v>44613</v>
      </c>
      <c r="D71" s="18">
        <v>42419</v>
      </c>
      <c r="E71" s="18">
        <v>46072</v>
      </c>
      <c r="F71" s="19">
        <f>F56</f>
        <v>96.321689848909429</v>
      </c>
      <c r="G71" s="20">
        <f>G56</f>
        <v>-1.5E-3</v>
      </c>
      <c r="H71" s="21" t="str">
        <f>H56</f>
        <v>Markdown</v>
      </c>
      <c r="I71" s="19">
        <f>I56</f>
        <v>96.911010470544085</v>
      </c>
      <c r="J71" s="22">
        <f t="shared" si="22"/>
        <v>6.4000000000000003E-3</v>
      </c>
      <c r="K71" s="24">
        <v>46240802.100500003</v>
      </c>
      <c r="L71" s="24">
        <v>500</v>
      </c>
      <c r="M71" s="24">
        <f>M44</f>
        <v>99820</v>
      </c>
      <c r="N71" s="91">
        <f t="shared" si="23"/>
        <v>294129.92225785658</v>
      </c>
    </row>
    <row r="72" spans="1:14" ht="15.6" hidden="1" customHeight="1" x14ac:dyDescent="0.25">
      <c r="A72" s="15">
        <v>2</v>
      </c>
      <c r="B72" s="16" t="s">
        <v>29</v>
      </c>
      <c r="C72" s="17" t="e">
        <f>#REF!</f>
        <v>#REF!</v>
      </c>
      <c r="D72" s="17" t="e">
        <f>#REF!</f>
        <v>#REF!</v>
      </c>
      <c r="E72" s="17" t="e">
        <f>#REF!</f>
        <v>#REF!</v>
      </c>
      <c r="F72" s="95" t="e">
        <f>#REF!</f>
        <v>#REF!</v>
      </c>
      <c r="G72" s="20" t="e">
        <f>#REF!</f>
        <v>#REF!</v>
      </c>
      <c r="H72" s="36" t="e">
        <f>#REF!</f>
        <v>#REF!</v>
      </c>
      <c r="I72" s="95" t="e">
        <f>#REF!</f>
        <v>#REF!</v>
      </c>
      <c r="J72" s="22" t="e">
        <f t="shared" si="22"/>
        <v>#REF!</v>
      </c>
      <c r="K72" s="23">
        <v>36518289.285400003</v>
      </c>
      <c r="L72" s="24">
        <v>2000</v>
      </c>
      <c r="M72" s="24" t="e">
        <f>#REF!</f>
        <v>#REF!</v>
      </c>
      <c r="N72" s="91" t="e">
        <f t="shared" si="23"/>
        <v>#REF!</v>
      </c>
    </row>
    <row r="73" spans="1:14" s="25" customFormat="1" ht="15.6" hidden="1" customHeight="1" x14ac:dyDescent="0.25">
      <c r="A73" s="15">
        <v>3</v>
      </c>
      <c r="B73" s="16" t="s">
        <v>24</v>
      </c>
      <c r="C73" s="17">
        <f>$C$2</f>
        <v>44613</v>
      </c>
      <c r="D73" s="17">
        <f t="shared" ref="D73:J73" si="24">D12</f>
        <v>43160</v>
      </c>
      <c r="E73" s="17">
        <f t="shared" si="24"/>
        <v>44986</v>
      </c>
      <c r="F73" s="19">
        <f t="shared" si="24"/>
        <v>99.986662182950553</v>
      </c>
      <c r="G73" s="96">
        <f t="shared" si="24"/>
        <v>1E-3</v>
      </c>
      <c r="H73" s="19" t="str">
        <f t="shared" si="24"/>
        <v>Markup</v>
      </c>
      <c r="I73" s="19">
        <f t="shared" si="24"/>
        <v>99.783800535158235</v>
      </c>
      <c r="J73" s="19">
        <f t="shared" si="24"/>
        <v>-2.8E-3</v>
      </c>
      <c r="K73" s="23">
        <v>36518289.285400003</v>
      </c>
      <c r="L73" s="104">
        <v>1000</v>
      </c>
      <c r="M73" s="104">
        <f>M12</f>
        <v>100000</v>
      </c>
      <c r="N73" s="105">
        <f>N12</f>
        <v>-202861.64779231799</v>
      </c>
    </row>
    <row r="74" spans="1:14" s="25" customFormat="1" ht="15.6" hidden="1" customHeight="1" x14ac:dyDescent="0.25">
      <c r="A74" s="15">
        <v>3</v>
      </c>
      <c r="B74" s="16" t="s">
        <v>39</v>
      </c>
      <c r="C74" s="17">
        <f>$C$2</f>
        <v>44613</v>
      </c>
      <c r="D74" s="18">
        <v>43055</v>
      </c>
      <c r="E74" s="18">
        <v>44881</v>
      </c>
      <c r="F74" s="19">
        <f>F9</f>
        <v>101.3584</v>
      </c>
      <c r="G74" s="98">
        <f>G9</f>
        <v>-2.5000000000000001E-3</v>
      </c>
      <c r="H74" s="19" t="str">
        <f>H9</f>
        <v>Markdown</v>
      </c>
      <c r="I74" s="19">
        <f>I9</f>
        <v>101.57729999999999</v>
      </c>
      <c r="J74" s="22">
        <f>ROUND(N74/K74,4)</f>
        <v>1E-4</v>
      </c>
      <c r="K74" s="24">
        <v>27471837.1897</v>
      </c>
      <c r="L74" s="24">
        <v>1000</v>
      </c>
      <c r="M74" s="24">
        <f>M9</f>
        <v>1750</v>
      </c>
      <c r="N74" s="91">
        <f>L74*M74*(I74-F74)%</f>
        <v>3830.7499999998381</v>
      </c>
    </row>
    <row r="75" spans="1:14" s="25" customFormat="1" ht="15.6" hidden="1" customHeight="1" x14ac:dyDescent="0.25">
      <c r="A75" s="15">
        <v>4</v>
      </c>
      <c r="B75" s="16" t="s">
        <v>26</v>
      </c>
      <c r="C75" s="17">
        <f>$C$2</f>
        <v>44613</v>
      </c>
      <c r="D75" s="18">
        <f t="shared" ref="D75:I75" si="25">D56</f>
        <v>42419</v>
      </c>
      <c r="E75" s="18">
        <f t="shared" si="25"/>
        <v>46072</v>
      </c>
      <c r="F75" s="19">
        <f t="shared" si="25"/>
        <v>96.321689848909429</v>
      </c>
      <c r="G75" s="98">
        <f t="shared" si="25"/>
        <v>-1.5E-3</v>
      </c>
      <c r="H75" s="18" t="str">
        <f t="shared" si="25"/>
        <v>Markdown</v>
      </c>
      <c r="I75" s="103">
        <f t="shared" si="25"/>
        <v>96.911010470544085</v>
      </c>
      <c r="J75" s="22">
        <f>ROUND(N75/K75,4)</f>
        <v>8.5000000000000006E-3</v>
      </c>
      <c r="K75" s="24">
        <v>34405774.509999998</v>
      </c>
      <c r="L75" s="24">
        <v>500</v>
      </c>
      <c r="M75" s="24">
        <f>M56</f>
        <v>99820</v>
      </c>
      <c r="N75" s="91">
        <f>L75*M75*(I75-F75)%</f>
        <v>294129.92225785658</v>
      </c>
    </row>
    <row r="76" spans="1:14" s="25" customFormat="1" ht="15.6" hidden="1" customHeight="1" x14ac:dyDescent="0.25">
      <c r="A76" s="15">
        <v>4</v>
      </c>
      <c r="B76" s="16" t="s">
        <v>34</v>
      </c>
      <c r="C76" s="17">
        <f>C75</f>
        <v>44613</v>
      </c>
      <c r="D76" s="18">
        <f>D64</f>
        <v>43839</v>
      </c>
      <c r="E76" s="18">
        <f>E64</f>
        <v>47492</v>
      </c>
      <c r="F76" s="22">
        <f>F64</f>
        <v>100.15263972144623</v>
      </c>
      <c r="G76" s="96">
        <f>G64</f>
        <v>-1.5E-3</v>
      </c>
      <c r="H76" s="19" t="e">
        <f>#REF!</f>
        <v>#REF!</v>
      </c>
      <c r="I76" s="22">
        <f>I64</f>
        <v>100.59486125493441</v>
      </c>
      <c r="J76" s="22">
        <f>ROUND(N76/K76,4)</f>
        <v>1.2800000000000001E-2</v>
      </c>
      <c r="K76" s="23">
        <v>34460129.815899998</v>
      </c>
      <c r="L76" s="24">
        <v>100</v>
      </c>
      <c r="M76" s="24">
        <f>M64</f>
        <v>1000000</v>
      </c>
      <c r="N76" s="91">
        <f>L76*M76*(I76-F76)%</f>
        <v>442221.53348817985</v>
      </c>
    </row>
    <row r="77" spans="1:14" s="25" customFormat="1" ht="15.6" hidden="1" customHeight="1" x14ac:dyDescent="0.25">
      <c r="A77" s="26">
        <v>6</v>
      </c>
      <c r="B77" s="27" t="s">
        <v>34</v>
      </c>
      <c r="C77" s="28">
        <f>C76</f>
        <v>44613</v>
      </c>
      <c r="D77" s="29">
        <f>D54</f>
        <v>42727</v>
      </c>
      <c r="E77" s="29">
        <f>E54</f>
        <v>46379</v>
      </c>
      <c r="F77" s="33">
        <f>F36</f>
        <v>99.595304073382522</v>
      </c>
      <c r="G77" s="106">
        <f>G64</f>
        <v>-1.5E-3</v>
      </c>
      <c r="H77" s="30" t="str">
        <f>H54</f>
        <v>Markup</v>
      </c>
      <c r="I77" s="33">
        <f>I36</f>
        <v>100.59486125493441</v>
      </c>
      <c r="J77" s="33">
        <f>ROUND(N77/K77,4)</f>
        <v>2.93E-2</v>
      </c>
      <c r="K77" s="35">
        <v>34059131.466499999</v>
      </c>
      <c r="L77" s="35">
        <v>100</v>
      </c>
      <c r="M77" s="35">
        <f>M57</f>
        <v>1000000</v>
      </c>
      <c r="N77" s="93">
        <f>L77*M77*(I77-F77)%</f>
        <v>999557.18155189289</v>
      </c>
    </row>
    <row r="78" spans="1:14" s="38" customFormat="1" ht="15.6" customHeight="1" x14ac:dyDescent="0.25">
      <c r="A78" s="15">
        <v>1</v>
      </c>
      <c r="B78" s="16" t="s">
        <v>36</v>
      </c>
      <c r="C78" s="17">
        <f t="shared" ref="C78" si="26">$C$2</f>
        <v>44613</v>
      </c>
      <c r="D78" s="18">
        <v>44515</v>
      </c>
      <c r="E78" s="18">
        <v>44972</v>
      </c>
      <c r="F78" s="19">
        <v>98.963399999999993</v>
      </c>
      <c r="G78" s="36">
        <v>-0.01</v>
      </c>
      <c r="H78" s="21" t="s">
        <v>18</v>
      </c>
      <c r="I78" s="19">
        <v>99.874799999999993</v>
      </c>
      <c r="J78" s="22">
        <f t="shared" ref="J78" si="27">ROUND(N78/K78,4)</f>
        <v>0.11899999999999999</v>
      </c>
      <c r="K78" s="61">
        <v>1532261.1155999999</v>
      </c>
      <c r="L78" s="24">
        <v>20</v>
      </c>
      <c r="M78" s="24">
        <v>1000000</v>
      </c>
      <c r="N78" s="24">
        <f>L78*M78*(I78-F78)%</f>
        <v>182280.00000000009</v>
      </c>
    </row>
    <row r="80" spans="1:14" x14ac:dyDescent="0.25">
      <c r="A80" s="10" t="s">
        <v>42</v>
      </c>
    </row>
    <row r="81" spans="1:14" ht="46.9" customHeight="1" x14ac:dyDescent="0.25">
      <c r="A81" s="87" t="s">
        <v>3</v>
      </c>
      <c r="B81" s="87" t="s">
        <v>4</v>
      </c>
      <c r="C81" s="87" t="s">
        <v>5</v>
      </c>
      <c r="D81" s="87" t="s">
        <v>6</v>
      </c>
      <c r="E81" s="87" t="s">
        <v>7</v>
      </c>
      <c r="F81" s="87" t="s">
        <v>8</v>
      </c>
      <c r="G81" s="88" t="s">
        <v>9</v>
      </c>
      <c r="H81" s="87" t="s">
        <v>10</v>
      </c>
      <c r="I81" s="87" t="s">
        <v>11</v>
      </c>
      <c r="J81" s="87" t="s">
        <v>12</v>
      </c>
      <c r="K81" s="89" t="s">
        <v>13</v>
      </c>
      <c r="L81" s="89" t="s">
        <v>14</v>
      </c>
      <c r="M81" s="89" t="s">
        <v>15</v>
      </c>
      <c r="N81" s="99" t="s">
        <v>16</v>
      </c>
    </row>
    <row r="82" spans="1:14" s="25" customFormat="1" hidden="1" x14ac:dyDescent="0.25">
      <c r="A82" s="15">
        <v>1</v>
      </c>
      <c r="B82" s="16" t="s">
        <v>32</v>
      </c>
      <c r="C82" s="17">
        <f>$C$2</f>
        <v>44613</v>
      </c>
      <c r="D82" s="18">
        <v>43054</v>
      </c>
      <c r="E82" s="18">
        <v>44515</v>
      </c>
      <c r="F82" s="19">
        <f t="shared" ref="F82:I83" si="28">F53</f>
        <v>101.3584</v>
      </c>
      <c r="G82" s="96">
        <f t="shared" si="28"/>
        <v>-2.5000000000000001E-3</v>
      </c>
      <c r="H82" s="19" t="str">
        <f t="shared" si="28"/>
        <v>Markdown</v>
      </c>
      <c r="I82" s="19">
        <f t="shared" si="28"/>
        <v>101.57729999999999</v>
      </c>
      <c r="J82" s="22">
        <f>ROUND(N82/K82,4)</f>
        <v>1E-4</v>
      </c>
      <c r="K82" s="23">
        <v>1420291.5149999999</v>
      </c>
      <c r="L82" s="24">
        <v>50</v>
      </c>
      <c r="M82" s="24">
        <f>M53</f>
        <v>1750</v>
      </c>
      <c r="N82" s="24">
        <f>L82*M82*(I82-F82)%</f>
        <v>191.53749999999192</v>
      </c>
    </row>
    <row r="83" spans="1:14" s="25" customFormat="1" hidden="1" x14ac:dyDescent="0.25">
      <c r="A83" s="15">
        <v>1</v>
      </c>
      <c r="B83" s="16" t="s">
        <v>22</v>
      </c>
      <c r="C83" s="17">
        <f>$C$2</f>
        <v>44613</v>
      </c>
      <c r="D83" s="18">
        <v>42768</v>
      </c>
      <c r="E83" s="18">
        <v>44959</v>
      </c>
      <c r="F83" s="22">
        <f t="shared" si="28"/>
        <v>100</v>
      </c>
      <c r="G83" s="96">
        <f t="shared" si="28"/>
        <v>7.4999999999999997E-3</v>
      </c>
      <c r="H83" s="19" t="str">
        <f t="shared" si="28"/>
        <v>Markup</v>
      </c>
      <c r="I83" s="22">
        <f t="shared" si="28"/>
        <v>96.942099999999996</v>
      </c>
      <c r="J83" s="22">
        <f>ROUND(N83/K83,4)</f>
        <v>-8.3000000000000004E-2</v>
      </c>
      <c r="K83" s="23">
        <v>1470701.8810000001</v>
      </c>
      <c r="L83" s="24">
        <v>40</v>
      </c>
      <c r="M83" s="24">
        <f>M54</f>
        <v>99840</v>
      </c>
      <c r="N83" s="91">
        <f>L83*M83*(I83-F83)%</f>
        <v>-122120.29440000014</v>
      </c>
    </row>
    <row r="84" spans="1:14" s="25" customFormat="1" ht="15.6" hidden="1" customHeight="1" x14ac:dyDescent="0.25">
      <c r="A84" s="15">
        <v>2</v>
      </c>
      <c r="B84" s="16" t="s">
        <v>34</v>
      </c>
      <c r="C84" s="17">
        <f>C83</f>
        <v>44613</v>
      </c>
      <c r="D84" s="18">
        <f>D55</f>
        <v>43055</v>
      </c>
      <c r="E84" s="18">
        <f>E55</f>
        <v>44881</v>
      </c>
      <c r="F84" s="22">
        <v>100.15263972144623</v>
      </c>
      <c r="G84" s="96">
        <f>G55</f>
        <v>-2.5000000000000001E-3</v>
      </c>
      <c r="H84" s="19" t="str">
        <f>H55</f>
        <v>Markdown</v>
      </c>
      <c r="I84" s="22">
        <f>I55</f>
        <v>101.57729999999999</v>
      </c>
      <c r="J84" s="22">
        <f>ROUND(N84/K84,4)</f>
        <v>2.0000000000000001E-4</v>
      </c>
      <c r="K84" s="23">
        <v>1312435.9380999999</v>
      </c>
      <c r="L84" s="24">
        <v>10</v>
      </c>
      <c r="M84" s="24">
        <f>M55</f>
        <v>1750</v>
      </c>
      <c r="N84" s="91">
        <f>L84*M84*(I84-F84)%</f>
        <v>249.31554874690784</v>
      </c>
    </row>
    <row r="85" spans="1:14" s="25" customFormat="1" hidden="1" x14ac:dyDescent="0.25">
      <c r="A85" s="49"/>
      <c r="B85" s="50"/>
      <c r="C85" s="51"/>
      <c r="D85" s="52"/>
      <c r="E85" s="52"/>
      <c r="F85" s="56"/>
      <c r="G85" s="100"/>
      <c r="H85" s="53"/>
      <c r="I85" s="56"/>
      <c r="J85" s="56"/>
      <c r="K85" s="57"/>
      <c r="L85" s="58"/>
      <c r="M85" s="58"/>
      <c r="N85" s="58"/>
    </row>
    <row r="86" spans="1:14" hidden="1" x14ac:dyDescent="0.25"/>
    <row r="87" spans="1:14" s="25" customFormat="1" ht="15.6" hidden="1" customHeight="1" x14ac:dyDescent="0.25">
      <c r="A87" s="21">
        <v>1</v>
      </c>
      <c r="B87" s="38" t="s">
        <v>17</v>
      </c>
      <c r="C87" s="17">
        <f t="shared" ref="C87:C91" si="29">$C$2</f>
        <v>44613</v>
      </c>
      <c r="D87" s="101">
        <v>42446</v>
      </c>
      <c r="E87" s="101">
        <v>46098</v>
      </c>
      <c r="F87" s="95">
        <f>F27</f>
        <v>101.3260377580639</v>
      </c>
      <c r="G87" s="20">
        <f>G27</f>
        <v>4.0000000000000001E-3</v>
      </c>
      <c r="H87" s="102" t="str">
        <f>H27</f>
        <v>Markup</v>
      </c>
      <c r="I87" s="95">
        <f>I27</f>
        <v>101.00484566431594</v>
      </c>
      <c r="J87" s="103">
        <f t="shared" ref="J87:J92" si="30">ROUND(N87/K87,4)</f>
        <v>-3.5000000000000001E-3</v>
      </c>
      <c r="K87" s="24">
        <v>46240802.100500003</v>
      </c>
      <c r="L87" s="24">
        <v>15028</v>
      </c>
      <c r="M87" s="24">
        <f>M27</f>
        <v>3333</v>
      </c>
      <c r="N87" s="24">
        <f t="shared" ref="N87:N92" si="31">L87*M87*(I87-F87)%</f>
        <v>-160879.73657886573</v>
      </c>
    </row>
    <row r="88" spans="1:14" s="25" customFormat="1" ht="15.6" hidden="1" customHeight="1" x14ac:dyDescent="0.25">
      <c r="A88" s="21">
        <v>2</v>
      </c>
      <c r="B88" s="38" t="s">
        <v>41</v>
      </c>
      <c r="C88" s="17">
        <f t="shared" si="29"/>
        <v>44613</v>
      </c>
      <c r="D88" s="101">
        <v>43213</v>
      </c>
      <c r="E88" s="101">
        <v>46866</v>
      </c>
      <c r="F88" s="95" t="e">
        <f>#REF!</f>
        <v>#REF!</v>
      </c>
      <c r="G88" s="20" t="e">
        <f>#REF!</f>
        <v>#REF!</v>
      </c>
      <c r="H88" s="95" t="e">
        <f>#REF!</f>
        <v>#REF!</v>
      </c>
      <c r="I88" s="95" t="e">
        <f>#REF!</f>
        <v>#REF!</v>
      </c>
      <c r="J88" s="103" t="e">
        <f t="shared" si="30"/>
        <v>#REF!</v>
      </c>
      <c r="K88" s="24">
        <v>44396427.817599997</v>
      </c>
      <c r="L88" s="24">
        <v>80</v>
      </c>
      <c r="M88" s="24" t="e">
        <f>#REF!</f>
        <v>#REF!</v>
      </c>
      <c r="N88" s="91" t="e">
        <f t="shared" si="31"/>
        <v>#REF!</v>
      </c>
    </row>
    <row r="89" spans="1:14" s="25" customFormat="1" ht="15.6" hidden="1" customHeight="1" x14ac:dyDescent="0.25">
      <c r="A89" s="21">
        <v>4</v>
      </c>
      <c r="B89" s="38" t="s">
        <v>22</v>
      </c>
      <c r="C89" s="17">
        <f t="shared" si="29"/>
        <v>44613</v>
      </c>
      <c r="D89" s="101">
        <v>42768</v>
      </c>
      <c r="E89" s="101">
        <v>44959</v>
      </c>
      <c r="F89" s="103">
        <f>F54</f>
        <v>100</v>
      </c>
      <c r="G89" s="20">
        <f>G54</f>
        <v>7.4999999999999997E-3</v>
      </c>
      <c r="H89" s="95" t="str">
        <f>H30</f>
        <v>Markdown</v>
      </c>
      <c r="I89" s="103">
        <f>I54</f>
        <v>96.942099999999996</v>
      </c>
      <c r="J89" s="103">
        <f t="shared" si="30"/>
        <v>-4.2999999999999997E-2</v>
      </c>
      <c r="K89" s="24">
        <v>34059131.466499999</v>
      </c>
      <c r="L89" s="24">
        <v>480</v>
      </c>
      <c r="M89" s="24">
        <f>M54</f>
        <v>99840</v>
      </c>
      <c r="N89" s="91">
        <f t="shared" si="31"/>
        <v>-1465443.5328000018</v>
      </c>
    </row>
    <row r="90" spans="1:14" s="25" customFormat="1" ht="15.6" hidden="1" customHeight="1" x14ac:dyDescent="0.25">
      <c r="A90" s="15">
        <v>6</v>
      </c>
      <c r="B90" s="16" t="s">
        <v>24</v>
      </c>
      <c r="C90" s="17">
        <f t="shared" si="29"/>
        <v>44613</v>
      </c>
      <c r="D90" s="18">
        <v>43160</v>
      </c>
      <c r="E90" s="18">
        <v>44986</v>
      </c>
      <c r="F90" s="19">
        <f>F32</f>
        <v>101.0742</v>
      </c>
      <c r="G90" s="96">
        <f>G32</f>
        <v>2.5000000000000001E-3</v>
      </c>
      <c r="H90" s="19" t="str">
        <f>H32</f>
        <v>Markup</v>
      </c>
      <c r="I90" s="19">
        <f>I32</f>
        <v>100.0284</v>
      </c>
      <c r="J90" s="22">
        <f t="shared" si="30"/>
        <v>-1.1900000000000001E-2</v>
      </c>
      <c r="K90" s="23">
        <v>22019796.251699999</v>
      </c>
      <c r="L90" s="24">
        <v>250</v>
      </c>
      <c r="M90" s="24">
        <v>100000</v>
      </c>
      <c r="N90" s="91">
        <f t="shared" si="31"/>
        <v>-261449.99999999997</v>
      </c>
    </row>
    <row r="91" spans="1:14" s="25" customFormat="1" ht="15.6" hidden="1" customHeight="1" x14ac:dyDescent="0.25">
      <c r="A91" s="15">
        <v>2</v>
      </c>
      <c r="B91" s="16" t="s">
        <v>26</v>
      </c>
      <c r="C91" s="17">
        <f t="shared" si="29"/>
        <v>44613</v>
      </c>
      <c r="D91" s="18">
        <v>42419</v>
      </c>
      <c r="E91" s="18">
        <v>46072</v>
      </c>
      <c r="F91" s="19">
        <f>F76</f>
        <v>100.15263972144623</v>
      </c>
      <c r="G91" s="20">
        <f>G76</f>
        <v>-1.5E-3</v>
      </c>
      <c r="H91" s="21" t="e">
        <f>H76</f>
        <v>#REF!</v>
      </c>
      <c r="I91" s="19">
        <f>I76</f>
        <v>100.59486125493441</v>
      </c>
      <c r="J91" s="22">
        <f t="shared" si="30"/>
        <v>4.7800000000000002E-2</v>
      </c>
      <c r="K91" s="24">
        <v>46240802.100500003</v>
      </c>
      <c r="L91" s="24">
        <v>500</v>
      </c>
      <c r="M91" s="24">
        <f>M64</f>
        <v>1000000</v>
      </c>
      <c r="N91" s="91">
        <f t="shared" si="31"/>
        <v>2211107.6674408992</v>
      </c>
    </row>
    <row r="92" spans="1:14" ht="15.6" hidden="1" customHeight="1" x14ac:dyDescent="0.25">
      <c r="A92" s="15">
        <v>2</v>
      </c>
      <c r="B92" s="16" t="s">
        <v>29</v>
      </c>
      <c r="C92" s="17" t="e">
        <f>#REF!</f>
        <v>#REF!</v>
      </c>
      <c r="D92" s="17" t="e">
        <f>#REF!</f>
        <v>#REF!</v>
      </c>
      <c r="E92" s="17" t="e">
        <f>#REF!</f>
        <v>#REF!</v>
      </c>
      <c r="F92" s="95" t="e">
        <f>#REF!</f>
        <v>#REF!</v>
      </c>
      <c r="G92" s="20" t="e">
        <f>#REF!</f>
        <v>#REF!</v>
      </c>
      <c r="H92" s="36" t="e">
        <f>#REF!</f>
        <v>#REF!</v>
      </c>
      <c r="I92" s="95" t="e">
        <f>#REF!</f>
        <v>#REF!</v>
      </c>
      <c r="J92" s="22" t="e">
        <f t="shared" si="30"/>
        <v>#REF!</v>
      </c>
      <c r="K92" s="23">
        <v>36518289.285400003</v>
      </c>
      <c r="L92" s="24">
        <v>2000</v>
      </c>
      <c r="M92" s="24" t="e">
        <f>#REF!</f>
        <v>#REF!</v>
      </c>
      <c r="N92" s="91" t="e">
        <f t="shared" si="31"/>
        <v>#REF!</v>
      </c>
    </row>
    <row r="93" spans="1:14" s="25" customFormat="1" ht="15.6" hidden="1" customHeight="1" x14ac:dyDescent="0.25">
      <c r="A93" s="15">
        <v>3</v>
      </c>
      <c r="B93" s="16" t="s">
        <v>24</v>
      </c>
      <c r="C93" s="17">
        <f>$C$2</f>
        <v>44613</v>
      </c>
      <c r="D93" s="17">
        <f t="shared" ref="D93:J93" si="32">D32</f>
        <v>43213</v>
      </c>
      <c r="E93" s="17">
        <f t="shared" si="32"/>
        <v>46866</v>
      </c>
      <c r="F93" s="19">
        <f t="shared" si="32"/>
        <v>101.0742</v>
      </c>
      <c r="G93" s="96">
        <f t="shared" si="32"/>
        <v>2.5000000000000001E-3</v>
      </c>
      <c r="H93" s="19" t="str">
        <f t="shared" si="32"/>
        <v>Markup</v>
      </c>
      <c r="I93" s="19">
        <f t="shared" si="32"/>
        <v>100.0284</v>
      </c>
      <c r="J93" s="19">
        <f t="shared" si="32"/>
        <v>-1.5800000000000002E-2</v>
      </c>
      <c r="K93" s="23">
        <v>36518289.285400003</v>
      </c>
      <c r="L93" s="104">
        <v>1000</v>
      </c>
      <c r="M93" s="104">
        <f>M32</f>
        <v>99860</v>
      </c>
      <c r="N93" s="105">
        <f>N32</f>
        <v>-1806701.0723999997</v>
      </c>
    </row>
    <row r="94" spans="1:14" s="25" customFormat="1" ht="15.6" hidden="1" customHeight="1" x14ac:dyDescent="0.25">
      <c r="A94" s="15">
        <v>3</v>
      </c>
      <c r="B94" s="16" t="s">
        <v>39</v>
      </c>
      <c r="C94" s="17">
        <f>$C$2</f>
        <v>44613</v>
      </c>
      <c r="D94" s="18">
        <v>43055</v>
      </c>
      <c r="E94" s="18">
        <v>44881</v>
      </c>
      <c r="F94" s="19">
        <f>F29</f>
        <v>101.3260377580639</v>
      </c>
      <c r="G94" s="98">
        <f>G29</f>
        <v>4.0000000000000001E-3</v>
      </c>
      <c r="H94" s="19" t="str">
        <f>H29</f>
        <v>Markup</v>
      </c>
      <c r="I94" s="19">
        <f>I29</f>
        <v>101.00484566431594</v>
      </c>
      <c r="J94" s="22">
        <f>ROUND(N94/K94,4)</f>
        <v>-4.0000000000000002E-4</v>
      </c>
      <c r="K94" s="24">
        <v>27471837.1897</v>
      </c>
      <c r="L94" s="24">
        <v>1000</v>
      </c>
      <c r="M94" s="24">
        <f>M29</f>
        <v>3333</v>
      </c>
      <c r="N94" s="91">
        <f>L94*M94*(I94-F94)%</f>
        <v>-10705.332484619759</v>
      </c>
    </row>
    <row r="95" spans="1:14" s="25" customFormat="1" ht="15.6" hidden="1" customHeight="1" x14ac:dyDescent="0.25">
      <c r="A95" s="15">
        <v>4</v>
      </c>
      <c r="B95" s="16" t="s">
        <v>26</v>
      </c>
      <c r="C95" s="17">
        <f>$C$2</f>
        <v>44613</v>
      </c>
      <c r="D95" s="18">
        <f t="shared" ref="D95:I95" si="33">D76</f>
        <v>43839</v>
      </c>
      <c r="E95" s="18">
        <f t="shared" si="33"/>
        <v>47492</v>
      </c>
      <c r="F95" s="19">
        <f t="shared" si="33"/>
        <v>100.15263972144623</v>
      </c>
      <c r="G95" s="98">
        <f t="shared" si="33"/>
        <v>-1.5E-3</v>
      </c>
      <c r="H95" s="18" t="e">
        <f t="shared" si="33"/>
        <v>#REF!</v>
      </c>
      <c r="I95" s="103">
        <f t="shared" si="33"/>
        <v>100.59486125493441</v>
      </c>
      <c r="J95" s="22">
        <f>ROUND(N95/K95,4)</f>
        <v>6.4299999999999996E-2</v>
      </c>
      <c r="K95" s="24">
        <v>34405774.509999998</v>
      </c>
      <c r="L95" s="24">
        <v>500</v>
      </c>
      <c r="M95" s="24">
        <f>M76</f>
        <v>1000000</v>
      </c>
      <c r="N95" s="91">
        <f>L95*M95*(I95-F95)%</f>
        <v>2211107.6674408992</v>
      </c>
    </row>
    <row r="96" spans="1:14" s="25" customFormat="1" ht="15.6" hidden="1" customHeight="1" x14ac:dyDescent="0.25">
      <c r="A96" s="15">
        <v>4</v>
      </c>
      <c r="B96" s="16" t="s">
        <v>34</v>
      </c>
      <c r="C96" s="17">
        <f>C95</f>
        <v>44613</v>
      </c>
      <c r="D96" s="18">
        <f>D84</f>
        <v>43055</v>
      </c>
      <c r="E96" s="18">
        <f>E84</f>
        <v>44881</v>
      </c>
      <c r="F96" s="22">
        <f>F84</f>
        <v>100.15263972144623</v>
      </c>
      <c r="G96" s="96">
        <f>G84</f>
        <v>-2.5000000000000001E-3</v>
      </c>
      <c r="H96" s="19" t="e">
        <f>#REF!</f>
        <v>#REF!</v>
      </c>
      <c r="I96" s="22">
        <f>I84</f>
        <v>101.57729999999999</v>
      </c>
      <c r="J96" s="22">
        <f>ROUND(N96/K96,4)</f>
        <v>1E-4</v>
      </c>
      <c r="K96" s="23">
        <v>34460129.815899998</v>
      </c>
      <c r="L96" s="24">
        <v>100</v>
      </c>
      <c r="M96" s="24">
        <f>M84</f>
        <v>1750</v>
      </c>
      <c r="N96" s="91">
        <f>L96*M96*(I96-F96)%</f>
        <v>2493.1554874690783</v>
      </c>
    </row>
    <row r="97" spans="1:14" s="25" customFormat="1" ht="15.6" hidden="1" customHeight="1" x14ac:dyDescent="0.25">
      <c r="A97" s="26">
        <v>6</v>
      </c>
      <c r="B97" s="27" t="s">
        <v>34</v>
      </c>
      <c r="C97" s="28">
        <f>C96</f>
        <v>44613</v>
      </c>
      <c r="D97" s="29">
        <f>D74</f>
        <v>43055</v>
      </c>
      <c r="E97" s="29">
        <f>E74</f>
        <v>44881</v>
      </c>
      <c r="F97" s="33">
        <f>F55</f>
        <v>97.646500000000003</v>
      </c>
      <c r="G97" s="106">
        <f>G84</f>
        <v>-2.5000000000000001E-3</v>
      </c>
      <c r="H97" s="30" t="str">
        <f>H74</f>
        <v>Markdown</v>
      </c>
      <c r="I97" s="33">
        <f>I55</f>
        <v>101.57729999999999</v>
      </c>
      <c r="J97" s="33">
        <f>ROUND(N97/K97,4)</f>
        <v>0.1154</v>
      </c>
      <c r="K97" s="35">
        <v>34059131.466499999</v>
      </c>
      <c r="L97" s="35">
        <v>100</v>
      </c>
      <c r="M97" s="35">
        <f>M77</f>
        <v>1000000</v>
      </c>
      <c r="N97" s="93">
        <f>L97*M97*(I97-F97)%</f>
        <v>3930799.9999999907</v>
      </c>
    </row>
    <row r="98" spans="1:14" s="38" customFormat="1" ht="15.6" customHeight="1" x14ac:dyDescent="0.25">
      <c r="A98" s="15">
        <v>1</v>
      </c>
      <c r="B98" s="16" t="s">
        <v>36</v>
      </c>
      <c r="C98" s="17">
        <f t="shared" ref="C98" si="34">$C$2</f>
        <v>44613</v>
      </c>
      <c r="D98" s="18">
        <v>44515</v>
      </c>
      <c r="E98" s="18">
        <v>44972</v>
      </c>
      <c r="F98" s="19">
        <v>98.963399999999993</v>
      </c>
      <c r="G98" s="36">
        <v>-0.01</v>
      </c>
      <c r="H98" s="21" t="s">
        <v>18</v>
      </c>
      <c r="I98" s="19">
        <v>99.874799999999993</v>
      </c>
      <c r="J98" s="22">
        <f t="shared" ref="J98" si="35">ROUND(N98/K98,4)</f>
        <v>2.64E-2</v>
      </c>
      <c r="K98" s="61">
        <v>77724986.924799994</v>
      </c>
      <c r="L98" s="24">
        <v>225</v>
      </c>
      <c r="M98" s="24">
        <v>1000000</v>
      </c>
      <c r="N98" s="24">
        <f>L98*M98*(I98-F98)%</f>
        <v>2050650.0000000009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"/>
  <sheetViews>
    <sheetView showGridLines="0" view="pageBreakPreview" zoomScale="60" zoomScaleNormal="70" zoomScalePageLayoutView="70" workbookViewId="0">
      <selection activeCell="E25" sqref="E25"/>
    </sheetView>
  </sheetViews>
  <sheetFormatPr defaultColWidth="9.140625" defaultRowHeight="15.75" x14ac:dyDescent="0.25"/>
  <cols>
    <col min="1" max="1" width="8" style="2" customWidth="1"/>
    <col min="2" max="2" width="64" style="2" bestFit="1" customWidth="1"/>
    <col min="3" max="3" width="17.7109375" style="2" customWidth="1"/>
    <col min="4" max="4" width="15.5703125" style="2" bestFit="1" customWidth="1"/>
    <col min="5" max="5" width="16.42578125" style="2" customWidth="1"/>
    <col min="6" max="6" width="14.42578125" style="3" customWidth="1"/>
    <col min="7" max="7" width="19.5703125" style="4" customWidth="1"/>
    <col min="8" max="8" width="16.7109375" style="3" customWidth="1"/>
    <col min="9" max="9" width="20.5703125" style="3" customWidth="1"/>
    <col min="10" max="10" width="12.85546875" style="2" customWidth="1"/>
    <col min="11" max="11" width="34" style="5" customWidth="1"/>
    <col min="12" max="12" width="15.42578125" style="5" bestFit="1" customWidth="1"/>
    <col min="13" max="13" width="18.7109375" style="5" bestFit="1" customWidth="1"/>
    <col min="14" max="14" width="19.7109375" style="6" customWidth="1"/>
    <col min="15" max="16384" width="9.140625" style="7"/>
  </cols>
  <sheetData>
    <row r="1" spans="1:14" x14ac:dyDescent="0.25">
      <c r="A1" s="1" t="s">
        <v>0</v>
      </c>
      <c r="C1" s="1"/>
    </row>
    <row r="2" spans="1:14" x14ac:dyDescent="0.25">
      <c r="A2" s="1" t="s">
        <v>1</v>
      </c>
      <c r="C2" s="8">
        <v>44627</v>
      </c>
      <c r="F2" s="9"/>
      <c r="I2" s="9"/>
    </row>
    <row r="3" spans="1:14" x14ac:dyDescent="0.25">
      <c r="A3" s="1"/>
      <c r="C3" s="1"/>
      <c r="F3" s="9"/>
    </row>
    <row r="5" spans="1:14" x14ac:dyDescent="0.25">
      <c r="A5" s="10" t="s">
        <v>2</v>
      </c>
    </row>
    <row r="6" spans="1:14" ht="47.25" x14ac:dyDescent="0.25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  <c r="H6" s="11" t="s">
        <v>10</v>
      </c>
      <c r="I6" s="11" t="s">
        <v>11</v>
      </c>
      <c r="J6" s="11" t="s">
        <v>12</v>
      </c>
      <c r="K6" s="13" t="s">
        <v>13</v>
      </c>
      <c r="L6" s="13" t="s">
        <v>14</v>
      </c>
      <c r="M6" s="13" t="s">
        <v>15</v>
      </c>
      <c r="N6" s="14" t="s">
        <v>16</v>
      </c>
    </row>
    <row r="7" spans="1:14" s="25" customFormat="1" ht="15.6" hidden="1" customHeight="1" x14ac:dyDescent="0.25">
      <c r="A7" s="15">
        <v>1</v>
      </c>
      <c r="B7" s="16" t="s">
        <v>17</v>
      </c>
      <c r="C7" s="17">
        <f t="shared" ref="C7:C15" si="0">$C$2</f>
        <v>44627</v>
      </c>
      <c r="D7" s="18">
        <v>42446</v>
      </c>
      <c r="E7" s="18">
        <v>46098</v>
      </c>
      <c r="F7" s="19">
        <v>90.346136978840605</v>
      </c>
      <c r="G7" s="20">
        <v>-1.5E-3</v>
      </c>
      <c r="H7" s="21" t="s">
        <v>18</v>
      </c>
      <c r="I7" s="19">
        <v>90.893496104903164</v>
      </c>
      <c r="J7" s="22">
        <f t="shared" ref="J7:J15" si="1">ROUND(N7/K7,4)</f>
        <v>8.0000000000000002E-3</v>
      </c>
      <c r="K7" s="23">
        <v>35983606.870399997</v>
      </c>
      <c r="L7" s="24">
        <v>10480</v>
      </c>
      <c r="M7" s="24">
        <v>4991</v>
      </c>
      <c r="N7" s="24">
        <f t="shared" ref="N7:N15" si="2">L7*M7*(I7-F7)%</f>
        <v>286299.91292907903</v>
      </c>
    </row>
    <row r="8" spans="1:14" s="25" customFormat="1" ht="15.6" hidden="1" customHeight="1" x14ac:dyDescent="0.25">
      <c r="A8" s="26">
        <v>1</v>
      </c>
      <c r="B8" s="27" t="s">
        <v>19</v>
      </c>
      <c r="C8" s="28">
        <f t="shared" si="0"/>
        <v>44627</v>
      </c>
      <c r="D8" s="29">
        <v>43165</v>
      </c>
      <c r="E8" s="29">
        <v>45175</v>
      </c>
      <c r="F8" s="30">
        <v>101.3260377580639</v>
      </c>
      <c r="G8" s="31">
        <v>4.0000000000000001E-3</v>
      </c>
      <c r="H8" s="32" t="s">
        <v>20</v>
      </c>
      <c r="I8" s="30">
        <v>101.00484566431594</v>
      </c>
      <c r="J8" s="33">
        <f t="shared" si="1"/>
        <v>-4.8999999999999998E-3</v>
      </c>
      <c r="K8" s="34">
        <v>39426828.1228</v>
      </c>
      <c r="L8" s="35">
        <v>18000</v>
      </c>
      <c r="M8" s="35">
        <v>3333</v>
      </c>
      <c r="N8" s="35">
        <f t="shared" si="2"/>
        <v>-192695.98472315565</v>
      </c>
    </row>
    <row r="9" spans="1:14" s="38" customFormat="1" ht="15.6" hidden="1" customHeight="1" x14ac:dyDescent="0.25">
      <c r="A9" s="15">
        <v>1</v>
      </c>
      <c r="B9" s="16" t="s">
        <v>21</v>
      </c>
      <c r="C9" s="17">
        <f t="shared" si="0"/>
        <v>44627</v>
      </c>
      <c r="D9" s="18">
        <v>42934</v>
      </c>
      <c r="E9" s="18">
        <v>45125</v>
      </c>
      <c r="F9" s="19">
        <v>101.3584</v>
      </c>
      <c r="G9" s="36">
        <v>-2.5000000000000001E-3</v>
      </c>
      <c r="H9" s="21" t="s">
        <v>18</v>
      </c>
      <c r="I9" s="19">
        <v>101.57729999999999</v>
      </c>
      <c r="J9" s="22">
        <f t="shared" si="1"/>
        <v>1E-3</v>
      </c>
      <c r="K9" s="37">
        <v>39791468.756800003</v>
      </c>
      <c r="L9" s="24">
        <v>10000</v>
      </c>
      <c r="M9" s="24">
        <v>1750</v>
      </c>
      <c r="N9" s="24">
        <f t="shared" si="2"/>
        <v>38307.499999998385</v>
      </c>
    </row>
    <row r="10" spans="1:14" s="38" customFormat="1" ht="15.6" hidden="1" customHeight="1" x14ac:dyDescent="0.25">
      <c r="A10" s="15">
        <v>1</v>
      </c>
      <c r="B10" s="16" t="s">
        <v>22</v>
      </c>
      <c r="C10" s="17">
        <f t="shared" si="0"/>
        <v>44627</v>
      </c>
      <c r="D10" s="18">
        <v>42768</v>
      </c>
      <c r="E10" s="18">
        <v>44959</v>
      </c>
      <c r="F10" s="22">
        <v>92</v>
      </c>
      <c r="G10" s="36">
        <v>1.4999999999999999E-2</v>
      </c>
      <c r="H10" s="21" t="s">
        <v>20</v>
      </c>
      <c r="I10" s="22">
        <v>90.560196634334673</v>
      </c>
      <c r="J10" s="22" t="e">
        <f t="shared" si="1"/>
        <v>#DIV/0!</v>
      </c>
      <c r="K10" s="23"/>
      <c r="L10" s="24">
        <v>500</v>
      </c>
      <c r="M10" s="24">
        <v>41667</v>
      </c>
      <c r="N10" s="24">
        <f t="shared" si="2"/>
        <v>-299961.43418588588</v>
      </c>
    </row>
    <row r="11" spans="1:14" s="38" customFormat="1" ht="15.75" hidden="1" customHeight="1" x14ac:dyDescent="0.25">
      <c r="A11" s="15">
        <v>2</v>
      </c>
      <c r="B11" s="16" t="s">
        <v>23</v>
      </c>
      <c r="C11" s="17">
        <f t="shared" si="0"/>
        <v>44627</v>
      </c>
      <c r="D11" s="18">
        <v>43907</v>
      </c>
      <c r="E11" s="18">
        <v>47559</v>
      </c>
      <c r="F11" s="19">
        <v>113.14570000000001</v>
      </c>
      <c r="G11" s="36">
        <v>1.4999999999999999E-2</v>
      </c>
      <c r="H11" s="21" t="s">
        <v>20</v>
      </c>
      <c r="I11" s="19">
        <v>104.6541</v>
      </c>
      <c r="J11" s="22">
        <f t="shared" si="1"/>
        <v>-5.67E-2</v>
      </c>
      <c r="K11" s="23">
        <v>74941759.254899994</v>
      </c>
      <c r="L11" s="24">
        <v>50</v>
      </c>
      <c r="M11" s="24">
        <v>1000000</v>
      </c>
      <c r="N11" s="24">
        <f t="shared" si="2"/>
        <v>-4245800.0000000028</v>
      </c>
    </row>
    <row r="12" spans="1:14" s="38" customFormat="1" ht="15.6" hidden="1" customHeight="1" x14ac:dyDescent="0.25">
      <c r="A12" s="15">
        <v>5</v>
      </c>
      <c r="B12" s="16" t="s">
        <v>24</v>
      </c>
      <c r="C12" s="17">
        <f t="shared" si="0"/>
        <v>44627</v>
      </c>
      <c r="D12" s="18">
        <v>43160</v>
      </c>
      <c r="E12" s="18">
        <v>44986</v>
      </c>
      <c r="F12" s="19">
        <v>99.986662182950553</v>
      </c>
      <c r="G12" s="36">
        <v>1E-3</v>
      </c>
      <c r="H12" s="21" t="s">
        <v>20</v>
      </c>
      <c r="I12" s="19">
        <v>99.783800535158235</v>
      </c>
      <c r="J12" s="22">
        <f t="shared" si="1"/>
        <v>-2.8E-3</v>
      </c>
      <c r="K12" s="23">
        <v>72838297.251000002</v>
      </c>
      <c r="L12" s="24">
        <v>1000</v>
      </c>
      <c r="M12" s="24">
        <v>100000</v>
      </c>
      <c r="N12" s="24">
        <f t="shared" si="2"/>
        <v>-202861.64779231799</v>
      </c>
    </row>
    <row r="13" spans="1:14" s="38" customFormat="1" ht="15.6" hidden="1" customHeight="1" x14ac:dyDescent="0.25">
      <c r="A13" s="15">
        <v>3</v>
      </c>
      <c r="B13" s="16" t="s">
        <v>25</v>
      </c>
      <c r="C13" s="17">
        <f t="shared" si="0"/>
        <v>44627</v>
      </c>
      <c r="D13" s="18">
        <v>42727</v>
      </c>
      <c r="E13" s="18">
        <v>46379</v>
      </c>
      <c r="F13" s="19">
        <v>100</v>
      </c>
      <c r="G13" s="36">
        <v>7.4999999999999997E-3</v>
      </c>
      <c r="H13" s="21" t="s">
        <v>20</v>
      </c>
      <c r="I13" s="19">
        <v>96.942099999999996</v>
      </c>
      <c r="J13" s="22">
        <f t="shared" si="1"/>
        <v>-5.4699999999999999E-2</v>
      </c>
      <c r="K13" s="23">
        <v>67035065.775899999</v>
      </c>
      <c r="L13" s="24">
        <v>1200</v>
      </c>
      <c r="M13" s="24">
        <v>99840</v>
      </c>
      <c r="N13" s="24">
        <f t="shared" si="2"/>
        <v>-3663608.8320000046</v>
      </c>
    </row>
    <row r="14" spans="1:14" s="38" customFormat="1" ht="15.6" hidden="1" customHeight="1" x14ac:dyDescent="0.25">
      <c r="A14" s="15">
        <v>2</v>
      </c>
      <c r="B14" s="16" t="s">
        <v>26</v>
      </c>
      <c r="C14" s="17">
        <f t="shared" si="0"/>
        <v>44627</v>
      </c>
      <c r="D14" s="18">
        <v>42419</v>
      </c>
      <c r="E14" s="18">
        <v>46072</v>
      </c>
      <c r="F14" s="19">
        <v>96.321689848909429</v>
      </c>
      <c r="G14" s="20">
        <v>-1.5E-3</v>
      </c>
      <c r="H14" s="21" t="s">
        <v>18</v>
      </c>
      <c r="I14" s="19">
        <v>96.911010470544085</v>
      </c>
      <c r="J14" s="22">
        <f t="shared" si="1"/>
        <v>6.3E-3</v>
      </c>
      <c r="K14" s="37">
        <v>39791468.756800003</v>
      </c>
      <c r="L14" s="24">
        <v>425</v>
      </c>
      <c r="M14" s="24">
        <v>99820</v>
      </c>
      <c r="N14" s="24">
        <f t="shared" si="2"/>
        <v>250010.43391917812</v>
      </c>
    </row>
    <row r="15" spans="1:14" s="38" customFormat="1" ht="15.6" customHeight="1" x14ac:dyDescent="0.25">
      <c r="A15" s="15">
        <v>1</v>
      </c>
      <c r="B15" s="16" t="s">
        <v>27</v>
      </c>
      <c r="C15" s="17">
        <f t="shared" si="0"/>
        <v>44627</v>
      </c>
      <c r="D15" s="18">
        <v>44256</v>
      </c>
      <c r="E15" s="18">
        <v>47908</v>
      </c>
      <c r="F15" s="19">
        <v>103.86305360335628</v>
      </c>
      <c r="G15" s="36">
        <v>5.4999999999999997E-3</v>
      </c>
      <c r="H15" s="21" t="s">
        <v>20</v>
      </c>
      <c r="I15" s="19">
        <v>100.89139445665667</v>
      </c>
      <c r="J15" s="22">
        <f t="shared" si="1"/>
        <v>-6.2700000000000006E-2</v>
      </c>
      <c r="K15" s="37">
        <v>40285451.968199998</v>
      </c>
      <c r="L15" s="24">
        <v>850</v>
      </c>
      <c r="M15" s="24">
        <v>99960</v>
      </c>
      <c r="N15" s="24">
        <f t="shared" si="2"/>
        <v>-2524899.9105847888</v>
      </c>
    </row>
    <row r="16" spans="1:14" x14ac:dyDescent="0.25">
      <c r="A16" s="7"/>
      <c r="B16" s="7"/>
      <c r="C16" s="7"/>
      <c r="D16" s="7"/>
      <c r="E16" s="7"/>
      <c r="F16" s="39"/>
      <c r="G16" s="40"/>
      <c r="H16" s="39"/>
      <c r="I16" s="41"/>
      <c r="J16" s="7"/>
      <c r="K16" s="42"/>
      <c r="L16" s="42"/>
      <c r="M16" s="42"/>
      <c r="N16" s="43"/>
    </row>
    <row r="17" spans="1:14" ht="15.6" hidden="1" customHeight="1" x14ac:dyDescent="0.25">
      <c r="A17" s="44" t="s">
        <v>28</v>
      </c>
      <c r="B17" s="7"/>
      <c r="C17" s="7"/>
      <c r="D17" s="7"/>
      <c r="E17" s="7"/>
      <c r="F17" s="39"/>
      <c r="G17" s="40"/>
      <c r="H17" s="39"/>
      <c r="I17" s="39"/>
      <c r="J17" s="7"/>
      <c r="K17" s="42"/>
      <c r="L17" s="42"/>
      <c r="M17" s="42"/>
      <c r="N17" s="43"/>
    </row>
    <row r="18" spans="1:14" ht="46.9" hidden="1" customHeight="1" x14ac:dyDescent="0.25">
      <c r="A18" s="45" t="s">
        <v>3</v>
      </c>
      <c r="B18" s="45" t="s">
        <v>4</v>
      </c>
      <c r="C18" s="45" t="s">
        <v>5</v>
      </c>
      <c r="D18" s="45" t="s">
        <v>6</v>
      </c>
      <c r="E18" s="45" t="s">
        <v>7</v>
      </c>
      <c r="F18" s="45" t="s">
        <v>8</v>
      </c>
      <c r="G18" s="46" t="s">
        <v>9</v>
      </c>
      <c r="H18" s="45" t="s">
        <v>10</v>
      </c>
      <c r="I18" s="45" t="s">
        <v>11</v>
      </c>
      <c r="J18" s="45" t="s">
        <v>12</v>
      </c>
      <c r="K18" s="47" t="s">
        <v>13</v>
      </c>
      <c r="L18" s="47" t="s">
        <v>14</v>
      </c>
      <c r="M18" s="47" t="s">
        <v>15</v>
      </c>
      <c r="N18" s="48" t="s">
        <v>16</v>
      </c>
    </row>
    <row r="19" spans="1:14" s="25" customFormat="1" ht="15.6" hidden="1" customHeight="1" x14ac:dyDescent="0.25">
      <c r="A19" s="49">
        <v>1</v>
      </c>
      <c r="B19" s="50" t="s">
        <v>29</v>
      </c>
      <c r="C19" s="51">
        <f>$C$2</f>
        <v>44627</v>
      </c>
      <c r="D19" s="52">
        <v>41325</v>
      </c>
      <c r="E19" s="52">
        <v>44247</v>
      </c>
      <c r="F19" s="53" t="e">
        <f>#REF!</f>
        <v>#REF!</v>
      </c>
      <c r="G19" s="54" t="e">
        <f>#REF!</f>
        <v>#REF!</v>
      </c>
      <c r="H19" s="55" t="e">
        <f>#REF!</f>
        <v>#REF!</v>
      </c>
      <c r="I19" s="53" t="e">
        <f>#REF!</f>
        <v>#REF!</v>
      </c>
      <c r="J19" s="56" t="e">
        <f>ROUND(N19/K19,4)</f>
        <v>#REF!</v>
      </c>
      <c r="K19" s="57">
        <v>18460455.1613</v>
      </c>
      <c r="L19" s="58">
        <v>2000</v>
      </c>
      <c r="M19" s="58" t="e">
        <f>#REF!</f>
        <v>#REF!</v>
      </c>
      <c r="N19" s="58" t="e">
        <f>L19*M19*(I19-F19)%</f>
        <v>#REF!</v>
      </c>
    </row>
    <row r="20" spans="1:14" s="25" customFormat="1" ht="15.6" hidden="1" customHeight="1" x14ac:dyDescent="0.25">
      <c r="A20" s="49">
        <v>1</v>
      </c>
      <c r="B20" s="50" t="s">
        <v>17</v>
      </c>
      <c r="C20" s="51">
        <f>$C$2</f>
        <v>44627</v>
      </c>
      <c r="D20" s="52">
        <v>42446</v>
      </c>
      <c r="E20" s="52">
        <v>46098</v>
      </c>
      <c r="F20" s="53">
        <f>F7</f>
        <v>90.346136978840605</v>
      </c>
      <c r="G20" s="54">
        <f>G7</f>
        <v>-1.5E-3</v>
      </c>
      <c r="H20" s="55" t="s">
        <v>20</v>
      </c>
      <c r="I20" s="53">
        <f>I7</f>
        <v>90.893496104903164</v>
      </c>
      <c r="J20" s="56">
        <f>ROUND(N20/K20,4)</f>
        <v>7.8E-2</v>
      </c>
      <c r="K20" s="57">
        <v>18397476.333299998</v>
      </c>
      <c r="L20" s="58">
        <v>52500</v>
      </c>
      <c r="M20" s="58">
        <f>M7</f>
        <v>4991</v>
      </c>
      <c r="N20" s="58">
        <f>L20*M20*(I20-F20)%</f>
        <v>1434231.4340435734</v>
      </c>
    </row>
    <row r="21" spans="1:14" s="25" customFormat="1" ht="15.6" hidden="1" customHeight="1" x14ac:dyDescent="0.25">
      <c r="A21" s="49">
        <v>1</v>
      </c>
      <c r="B21" s="50" t="s">
        <v>19</v>
      </c>
      <c r="C21" s="51">
        <f>$C$2</f>
        <v>44627</v>
      </c>
      <c r="D21" s="52">
        <v>43165</v>
      </c>
      <c r="E21" s="52">
        <v>44991</v>
      </c>
      <c r="F21" s="53">
        <v>99.221635880026099</v>
      </c>
      <c r="G21" s="54">
        <v>1.5E-3</v>
      </c>
      <c r="H21" s="55" t="s">
        <v>20</v>
      </c>
      <c r="I21" s="53">
        <v>98.98288101887978</v>
      </c>
      <c r="J21" s="56">
        <f>ROUND(N21/K21,4)</f>
        <v>-4.1999999999999997E-3</v>
      </c>
      <c r="K21" s="57">
        <v>40154909.262500003</v>
      </c>
      <c r="L21" s="58">
        <v>14000</v>
      </c>
      <c r="M21" s="58">
        <v>5000</v>
      </c>
      <c r="N21" s="58">
        <f>L21*M21*(I21-F21)%</f>
        <v>-167128.4028024232</v>
      </c>
    </row>
    <row r="22" spans="1:14" s="25" customFormat="1" ht="15.6" hidden="1" customHeight="1" x14ac:dyDescent="0.25">
      <c r="A22" s="49">
        <v>1</v>
      </c>
      <c r="B22" s="50" t="s">
        <v>21</v>
      </c>
      <c r="C22" s="51">
        <f>$C$2</f>
        <v>44627</v>
      </c>
      <c r="D22" s="52">
        <v>42934</v>
      </c>
      <c r="E22" s="52">
        <v>44760</v>
      </c>
      <c r="F22" s="53">
        <f>F9</f>
        <v>101.3584</v>
      </c>
      <c r="G22" s="54">
        <f>G9</f>
        <v>-2.5000000000000001E-3</v>
      </c>
      <c r="H22" s="55" t="s">
        <v>20</v>
      </c>
      <c r="I22" s="53">
        <f>I9</f>
        <v>101.57729999999999</v>
      </c>
      <c r="J22" s="56">
        <f>ROUND(N22/K22,4)</f>
        <v>2.0999999999999999E-3</v>
      </c>
      <c r="K22" s="57">
        <v>18153171.964400001</v>
      </c>
      <c r="L22" s="58">
        <v>10000</v>
      </c>
      <c r="M22" s="58">
        <f>M9</f>
        <v>1750</v>
      </c>
      <c r="N22" s="58">
        <f>L22*M22*(I22-F22)%</f>
        <v>38307.499999998385</v>
      </c>
    </row>
    <row r="23" spans="1:14" s="25" customFormat="1" ht="15.6" hidden="1" customHeight="1" x14ac:dyDescent="0.25">
      <c r="A23" s="49">
        <v>3</v>
      </c>
      <c r="B23" s="50" t="s">
        <v>30</v>
      </c>
      <c r="C23" s="51">
        <f>$C$2</f>
        <v>44627</v>
      </c>
      <c r="D23" s="52">
        <v>41912</v>
      </c>
      <c r="E23" s="52">
        <v>45565</v>
      </c>
      <c r="F23" s="53">
        <v>97.746300000000005</v>
      </c>
      <c r="G23" s="54">
        <v>1.5E-3</v>
      </c>
      <c r="H23" s="55" t="s">
        <v>20</v>
      </c>
      <c r="I23" s="53">
        <v>97.249151801255465</v>
      </c>
      <c r="J23" s="56">
        <f>ROUND(N23/K23,4)</f>
        <v>-2.5700000000000001E-2</v>
      </c>
      <c r="K23" s="57">
        <v>37716058.631999999</v>
      </c>
      <c r="L23" s="58">
        <v>39000</v>
      </c>
      <c r="M23" s="58">
        <v>4991</v>
      </c>
      <c r="N23" s="58">
        <f>L23*M23*(I23-F23)%</f>
        <v>-967693.99737425975</v>
      </c>
    </row>
    <row r="24" spans="1:14" s="25" customFormat="1" ht="15.75" customHeight="1" x14ac:dyDescent="0.25">
      <c r="A24" s="49"/>
      <c r="B24" s="50"/>
      <c r="C24" s="51"/>
      <c r="D24" s="52"/>
      <c r="E24" s="52"/>
      <c r="F24" s="53"/>
      <c r="G24" s="54"/>
      <c r="H24" s="55"/>
      <c r="I24" s="53"/>
      <c r="J24" s="56"/>
      <c r="K24" s="57"/>
      <c r="L24" s="58"/>
      <c r="M24" s="58"/>
      <c r="N24" s="58"/>
    </row>
    <row r="25" spans="1:14" s="25" customFormat="1" ht="15.75" customHeight="1" x14ac:dyDescent="0.25">
      <c r="A25" s="44" t="s">
        <v>31</v>
      </c>
      <c r="B25" s="50"/>
      <c r="C25" s="51"/>
      <c r="D25" s="52"/>
      <c r="E25" s="52"/>
      <c r="F25" s="53"/>
      <c r="G25" s="54"/>
      <c r="H25" s="55"/>
      <c r="I25" s="53"/>
      <c r="J25" s="56"/>
      <c r="K25" s="57"/>
      <c r="L25" s="58"/>
      <c r="M25" s="58"/>
      <c r="N25" s="58"/>
    </row>
    <row r="26" spans="1:14" ht="47.25" x14ac:dyDescent="0.25">
      <c r="A26" s="11" t="s">
        <v>3</v>
      </c>
      <c r="B26" s="11" t="s">
        <v>4</v>
      </c>
      <c r="C26" s="11" t="s">
        <v>5</v>
      </c>
      <c r="D26" s="11" t="s">
        <v>6</v>
      </c>
      <c r="E26" s="11" t="s">
        <v>7</v>
      </c>
      <c r="F26" s="11" t="s">
        <v>8</v>
      </c>
      <c r="G26" s="12" t="s">
        <v>9</v>
      </c>
      <c r="H26" s="11" t="s">
        <v>10</v>
      </c>
      <c r="I26" s="11" t="s">
        <v>11</v>
      </c>
      <c r="J26" s="11" t="s">
        <v>12</v>
      </c>
      <c r="K26" s="13" t="s">
        <v>13</v>
      </c>
      <c r="L26" s="13" t="s">
        <v>14</v>
      </c>
      <c r="M26" s="13" t="s">
        <v>15</v>
      </c>
      <c r="N26" s="14" t="s">
        <v>16</v>
      </c>
    </row>
    <row r="27" spans="1:14" s="25" customFormat="1" ht="15.6" hidden="1" customHeight="1" x14ac:dyDescent="0.25">
      <c r="A27" s="15">
        <v>1</v>
      </c>
      <c r="B27" s="16" t="s">
        <v>19</v>
      </c>
      <c r="C27" s="17">
        <f t="shared" ref="C27:C29" si="3">$C$2</f>
        <v>44627</v>
      </c>
      <c r="D27" s="18">
        <v>43165</v>
      </c>
      <c r="E27" s="18">
        <f>E8</f>
        <v>45175</v>
      </c>
      <c r="F27" s="19">
        <f>F8</f>
        <v>101.3260377580639</v>
      </c>
      <c r="G27" s="36">
        <f>G8</f>
        <v>4.0000000000000001E-3</v>
      </c>
      <c r="H27" s="21" t="s">
        <v>20</v>
      </c>
      <c r="I27" s="19">
        <f>I8</f>
        <v>101.00484566431594</v>
      </c>
      <c r="J27" s="22">
        <f t="shared" ref="J27:J32" si="4">ROUND(N27/K27,4)</f>
        <v>-2.5000000000000001E-3</v>
      </c>
      <c r="K27" s="23">
        <v>94485103.906299993</v>
      </c>
      <c r="L27" s="24">
        <v>22000</v>
      </c>
      <c r="M27" s="24">
        <v>3333</v>
      </c>
      <c r="N27" s="24">
        <f t="shared" ref="N27:N29" si="5">L27*M27*(I27-F27)%</f>
        <v>-235517.31466163468</v>
      </c>
    </row>
    <row r="28" spans="1:14" s="25" customFormat="1" ht="15.75" hidden="1" customHeight="1" x14ac:dyDescent="0.25">
      <c r="A28" s="15">
        <v>1</v>
      </c>
      <c r="B28" s="16" t="s">
        <v>23</v>
      </c>
      <c r="C28" s="17">
        <f t="shared" si="3"/>
        <v>44627</v>
      </c>
      <c r="D28" s="18">
        <v>43907</v>
      </c>
      <c r="E28" s="18">
        <v>47559</v>
      </c>
      <c r="F28" s="19">
        <f>F11</f>
        <v>113.14570000000001</v>
      </c>
      <c r="G28" s="36">
        <f>G11</f>
        <v>1.4999999999999999E-2</v>
      </c>
      <c r="H28" s="21" t="str">
        <f>H11</f>
        <v>Markup</v>
      </c>
      <c r="I28" s="19">
        <f>+I11</f>
        <v>104.6541</v>
      </c>
      <c r="J28" s="22">
        <f t="shared" si="4"/>
        <v>-2.8400000000000002E-2</v>
      </c>
      <c r="K28" s="23">
        <v>89690913.921399996</v>
      </c>
      <c r="L28" s="24">
        <v>30</v>
      </c>
      <c r="M28" s="24">
        <f>M11</f>
        <v>1000000</v>
      </c>
      <c r="N28" s="24">
        <f t="shared" si="5"/>
        <v>-2547480.0000000014</v>
      </c>
    </row>
    <row r="29" spans="1:14" s="25" customFormat="1" ht="15.6" hidden="1" customHeight="1" x14ac:dyDescent="0.25">
      <c r="A29" s="15">
        <v>2</v>
      </c>
      <c r="B29" s="16" t="s">
        <v>19</v>
      </c>
      <c r="C29" s="17">
        <f t="shared" si="3"/>
        <v>44627</v>
      </c>
      <c r="D29" s="18">
        <v>43165</v>
      </c>
      <c r="E29" s="18">
        <v>44991</v>
      </c>
      <c r="F29" s="19">
        <f>+F8</f>
        <v>101.3260377580639</v>
      </c>
      <c r="G29" s="36">
        <f>+G8</f>
        <v>4.0000000000000001E-3</v>
      </c>
      <c r="H29" s="21" t="s">
        <v>20</v>
      </c>
      <c r="I29" s="19">
        <f>+I8</f>
        <v>101.00484566431594</v>
      </c>
      <c r="J29" s="22">
        <f t="shared" si="4"/>
        <v>-2.5999999999999999E-3</v>
      </c>
      <c r="K29" s="59">
        <f>+K28</f>
        <v>89690913.921399996</v>
      </c>
      <c r="L29" s="24">
        <v>22000</v>
      </c>
      <c r="M29" s="24">
        <v>3333</v>
      </c>
      <c r="N29" s="24">
        <f t="shared" si="5"/>
        <v>-235517.31466163468</v>
      </c>
    </row>
    <row r="30" spans="1:14" s="25" customFormat="1" hidden="1" x14ac:dyDescent="0.25">
      <c r="A30" s="15">
        <v>3</v>
      </c>
      <c r="B30" s="16" t="s">
        <v>32</v>
      </c>
      <c r="C30" s="17">
        <f>$C$2</f>
        <v>44627</v>
      </c>
      <c r="D30" s="18">
        <f t="shared" ref="D30:I30" si="6">D34</f>
        <v>43054</v>
      </c>
      <c r="E30" s="18">
        <f t="shared" si="6"/>
        <v>44515</v>
      </c>
      <c r="F30" s="19">
        <f t="shared" si="6"/>
        <v>98.741938795994429</v>
      </c>
      <c r="G30" s="20">
        <f t="shared" si="6"/>
        <v>-0.01</v>
      </c>
      <c r="H30" s="19" t="str">
        <f t="shared" si="6"/>
        <v>Markdown</v>
      </c>
      <c r="I30" s="19">
        <f t="shared" si="6"/>
        <v>99.068021797297007</v>
      </c>
      <c r="J30" s="22">
        <f>ROUND(N30/K30,4)</f>
        <v>2.0000000000000001E-4</v>
      </c>
      <c r="K30" s="23">
        <v>202600078.71950001</v>
      </c>
      <c r="L30" s="24">
        <v>500</v>
      </c>
      <c r="M30" s="24">
        <f>M34</f>
        <v>29053</v>
      </c>
      <c r="N30" s="24">
        <f>L30*M30*(I30-F30)%</f>
        <v>47368.447184219018</v>
      </c>
    </row>
    <row r="31" spans="1:14" s="25" customFormat="1" ht="15.6" hidden="1" customHeight="1" x14ac:dyDescent="0.25">
      <c r="A31" s="26">
        <v>2</v>
      </c>
      <c r="B31" s="27" t="s">
        <v>22</v>
      </c>
      <c r="C31" s="28">
        <f t="shared" ref="C31" si="7">$C$2</f>
        <v>44627</v>
      </c>
      <c r="D31" s="29">
        <v>42768</v>
      </c>
      <c r="E31" s="29">
        <v>44959</v>
      </c>
      <c r="F31" s="33">
        <f>F10</f>
        <v>92</v>
      </c>
      <c r="G31" s="31">
        <f>G10</f>
        <v>1.4999999999999999E-2</v>
      </c>
      <c r="H31" s="32" t="str">
        <f>H10</f>
        <v>Markup</v>
      </c>
      <c r="I31" s="33">
        <f>I10</f>
        <v>90.560196634334673</v>
      </c>
      <c r="J31" s="33">
        <f t="shared" ref="J31" si="8">ROUND(N31/K31,4)</f>
        <v>-1.9E-3</v>
      </c>
      <c r="K31" s="60">
        <v>150335884.76519999</v>
      </c>
      <c r="L31" s="35">
        <v>480</v>
      </c>
      <c r="M31" s="35">
        <f>M10</f>
        <v>41667</v>
      </c>
      <c r="N31" s="35">
        <f t="shared" ref="N31" si="9">L31*M31*(I31-F31)%</f>
        <v>-287962.97681845044</v>
      </c>
    </row>
    <row r="32" spans="1:14" s="38" customFormat="1" ht="15.6" customHeight="1" x14ac:dyDescent="0.25">
      <c r="A32" s="15">
        <v>1</v>
      </c>
      <c r="B32" s="16" t="s">
        <v>33</v>
      </c>
      <c r="C32" s="17">
        <f>$C$2</f>
        <v>44627</v>
      </c>
      <c r="D32" s="18">
        <v>43213</v>
      </c>
      <c r="E32" s="18">
        <v>46866</v>
      </c>
      <c r="F32" s="19">
        <v>102.26934123074804</v>
      </c>
      <c r="G32" s="36">
        <v>6.0000000000000001E-3</v>
      </c>
      <c r="H32" s="19" t="s">
        <v>20</v>
      </c>
      <c r="I32" s="19">
        <v>99.775423122368352</v>
      </c>
      <c r="J32" s="22">
        <f t="shared" si="4"/>
        <v>-3.8399999999999997E-2</v>
      </c>
      <c r="K32" s="61">
        <v>112069818.70100001</v>
      </c>
      <c r="L32" s="24">
        <v>1730</v>
      </c>
      <c r="M32" s="24">
        <v>99860</v>
      </c>
      <c r="N32" s="24">
        <f>L32*M32*(I32-F32)%</f>
        <v>-4308438.0578383645</v>
      </c>
    </row>
    <row r="33" spans="1:14" s="72" customFormat="1" ht="15.75" hidden="1" customHeight="1" x14ac:dyDescent="0.25">
      <c r="A33" s="62"/>
      <c r="B33" s="63"/>
      <c r="C33" s="64"/>
      <c r="D33" s="65"/>
      <c r="E33" s="65"/>
      <c r="F33" s="66"/>
      <c r="G33" s="67"/>
      <c r="H33" s="68"/>
      <c r="I33" s="66"/>
      <c r="J33" s="69"/>
      <c r="K33" s="70"/>
      <c r="L33" s="71"/>
      <c r="M33" s="71"/>
      <c r="N33" s="71"/>
    </row>
    <row r="34" spans="1:14" s="72" customFormat="1" hidden="1" x14ac:dyDescent="0.25">
      <c r="A34" s="73">
        <v>1</v>
      </c>
      <c r="B34" s="74" t="s">
        <v>32</v>
      </c>
      <c r="C34" s="75">
        <f>$C$2</f>
        <v>44627</v>
      </c>
      <c r="D34" s="76">
        <v>43054</v>
      </c>
      <c r="E34" s="76">
        <v>44515</v>
      </c>
      <c r="F34" s="77">
        <v>98.741938795994429</v>
      </c>
      <c r="G34" s="78">
        <v>-0.01</v>
      </c>
      <c r="H34" s="79" t="s">
        <v>18</v>
      </c>
      <c r="I34" s="77">
        <v>99.068021797297007</v>
      </c>
      <c r="J34" s="80">
        <f>ROUND(N34/K34,4)</f>
        <v>4.4000000000000003E-3</v>
      </c>
      <c r="K34" s="81">
        <v>74941759.254899994</v>
      </c>
      <c r="L34" s="82">
        <v>3450</v>
      </c>
      <c r="M34" s="82">
        <v>29053</v>
      </c>
      <c r="N34" s="82">
        <f>L34*M34*(I34-F34)%</f>
        <v>326842.28557111119</v>
      </c>
    </row>
    <row r="35" spans="1:14" s="72" customFormat="1" ht="15.6" hidden="1" customHeight="1" x14ac:dyDescent="0.25">
      <c r="A35" s="73">
        <v>2</v>
      </c>
      <c r="B35" s="74" t="s">
        <v>22</v>
      </c>
      <c r="C35" s="75">
        <f>$C$2</f>
        <v>44627</v>
      </c>
      <c r="D35" s="76">
        <v>42768</v>
      </c>
      <c r="E35" s="76">
        <v>44959</v>
      </c>
      <c r="F35" s="80">
        <f>F10</f>
        <v>92</v>
      </c>
      <c r="G35" s="83">
        <f>G10</f>
        <v>1.4999999999999999E-2</v>
      </c>
      <c r="H35" s="79" t="str">
        <f>H10</f>
        <v>Markup</v>
      </c>
      <c r="I35" s="80">
        <f>I10</f>
        <v>90.560196634334673</v>
      </c>
      <c r="J35" s="80">
        <f>ROUND(N35/K35,4)</f>
        <v>-8.2000000000000007E-3</v>
      </c>
      <c r="K35" s="81">
        <v>72838297.251000002</v>
      </c>
      <c r="L35" s="82">
        <v>1000</v>
      </c>
      <c r="M35" s="82">
        <f>M10</f>
        <v>41667</v>
      </c>
      <c r="N35" s="84">
        <f>L35*M35*(I35-F35)%</f>
        <v>-599922.86837177176</v>
      </c>
    </row>
    <row r="36" spans="1:14" s="72" customFormat="1" ht="15.6" hidden="1" customHeight="1" x14ac:dyDescent="0.25">
      <c r="A36" s="73">
        <v>2</v>
      </c>
      <c r="B36" s="74" t="s">
        <v>34</v>
      </c>
      <c r="C36" s="75">
        <f>C35</f>
        <v>44627</v>
      </c>
      <c r="D36" s="76">
        <v>43839</v>
      </c>
      <c r="E36" s="76">
        <v>47492</v>
      </c>
      <c r="F36" s="80">
        <v>99.595304073382522</v>
      </c>
      <c r="G36" s="85">
        <v>-1.5E-3</v>
      </c>
      <c r="H36" s="86" t="s">
        <v>18</v>
      </c>
      <c r="I36" s="80">
        <v>100.59486125493441</v>
      </c>
      <c r="J36" s="80">
        <f>ROUND(N36/K36,4)</f>
        <v>5.2900000000000003E-2</v>
      </c>
      <c r="K36" s="81">
        <v>67035065.775899999</v>
      </c>
      <c r="L36" s="82">
        <v>355</v>
      </c>
      <c r="M36" s="82">
        <v>1000000</v>
      </c>
      <c r="N36" s="84">
        <f>L36*M36*(I36-F36)%</f>
        <v>3548427.9945092197</v>
      </c>
    </row>
    <row r="37" spans="1:14" s="25" customFormat="1" x14ac:dyDescent="0.25">
      <c r="A37" s="49"/>
      <c r="B37" s="50"/>
      <c r="C37" s="51"/>
      <c r="D37" s="52"/>
      <c r="E37" s="52"/>
      <c r="F37" s="53"/>
      <c r="G37" s="54"/>
      <c r="H37" s="55"/>
      <c r="I37" s="53"/>
      <c r="J37" s="56"/>
      <c r="K37" s="58"/>
      <c r="L37" s="58"/>
      <c r="M37" s="58"/>
      <c r="N37" s="58"/>
    </row>
    <row r="38" spans="1:14" x14ac:dyDescent="0.25">
      <c r="A38" s="10" t="s">
        <v>35</v>
      </c>
    </row>
    <row r="39" spans="1:14" ht="47.25" x14ac:dyDescent="0.25">
      <c r="A39" s="87" t="s">
        <v>3</v>
      </c>
      <c r="B39" s="87" t="s">
        <v>4</v>
      </c>
      <c r="C39" s="87" t="s">
        <v>5</v>
      </c>
      <c r="D39" s="87" t="s">
        <v>6</v>
      </c>
      <c r="E39" s="87" t="s">
        <v>7</v>
      </c>
      <c r="F39" s="87" t="s">
        <v>8</v>
      </c>
      <c r="G39" s="88" t="s">
        <v>9</v>
      </c>
      <c r="H39" s="87" t="s">
        <v>10</v>
      </c>
      <c r="I39" s="87" t="s">
        <v>11</v>
      </c>
      <c r="J39" s="87" t="s">
        <v>12</v>
      </c>
      <c r="K39" s="89" t="s">
        <v>13</v>
      </c>
      <c r="L39" s="89" t="s">
        <v>14</v>
      </c>
      <c r="M39" s="89" t="s">
        <v>15</v>
      </c>
      <c r="N39" s="90" t="s">
        <v>16</v>
      </c>
    </row>
    <row r="40" spans="1:14" s="25" customFormat="1" ht="15.6" hidden="1" customHeight="1" x14ac:dyDescent="0.25">
      <c r="A40" s="15">
        <v>1</v>
      </c>
      <c r="B40" s="16" t="s">
        <v>17</v>
      </c>
      <c r="C40" s="17">
        <f t="shared" ref="C40:C46" si="10">$C$2</f>
        <v>44627</v>
      </c>
      <c r="D40" s="18">
        <v>42446</v>
      </c>
      <c r="E40" s="18">
        <v>46098</v>
      </c>
      <c r="F40" s="19">
        <f>F7</f>
        <v>90.346136978840605</v>
      </c>
      <c r="G40" s="20">
        <f>G7</f>
        <v>-1.5E-3</v>
      </c>
      <c r="H40" s="21" t="str">
        <f>H7</f>
        <v>Markdown</v>
      </c>
      <c r="I40" s="19">
        <f>I7</f>
        <v>90.893496104903164</v>
      </c>
      <c r="J40" s="22">
        <f>ROUND(N40/K40,4)</f>
        <v>1.06E-2</v>
      </c>
      <c r="K40" s="24">
        <v>12900609.9385</v>
      </c>
      <c r="L40" s="24">
        <v>5000</v>
      </c>
      <c r="M40" s="24">
        <f>M7</f>
        <v>4991</v>
      </c>
      <c r="N40" s="91">
        <f t="shared" ref="N40:N46" si="11">L40*M40*(I40-F40)%</f>
        <v>136593.46990891176</v>
      </c>
    </row>
    <row r="41" spans="1:14" s="25" customFormat="1" ht="15.75" hidden="1" customHeight="1" x14ac:dyDescent="0.25">
      <c r="A41" s="26">
        <v>1</v>
      </c>
      <c r="B41" s="27" t="s">
        <v>23</v>
      </c>
      <c r="C41" s="28">
        <f t="shared" si="10"/>
        <v>44627</v>
      </c>
      <c r="D41" s="29">
        <f t="shared" ref="D41:I41" si="12">D11</f>
        <v>43907</v>
      </c>
      <c r="E41" s="29">
        <f t="shared" si="12"/>
        <v>47559</v>
      </c>
      <c r="F41" s="30">
        <f t="shared" si="12"/>
        <v>113.14570000000001</v>
      </c>
      <c r="G41" s="92">
        <f t="shared" si="12"/>
        <v>1.4999999999999999E-2</v>
      </c>
      <c r="H41" s="29" t="str">
        <f t="shared" si="12"/>
        <v>Markup</v>
      </c>
      <c r="I41" s="30">
        <f t="shared" si="12"/>
        <v>104.6541</v>
      </c>
      <c r="J41" s="33">
        <f>ROUND(N41/K41,4)</f>
        <v>-6.3500000000000001E-2</v>
      </c>
      <c r="K41" s="35">
        <v>26746368.721900001</v>
      </c>
      <c r="L41" s="35">
        <v>20</v>
      </c>
      <c r="M41" s="35">
        <f>M11</f>
        <v>1000000</v>
      </c>
      <c r="N41" s="93">
        <f t="shared" si="11"/>
        <v>-1698320.0000000009</v>
      </c>
    </row>
    <row r="42" spans="1:14" s="38" customFormat="1" hidden="1" x14ac:dyDescent="0.25">
      <c r="A42" s="15">
        <v>1</v>
      </c>
      <c r="B42" s="16" t="s">
        <v>21</v>
      </c>
      <c r="C42" s="17">
        <f t="shared" si="10"/>
        <v>44627</v>
      </c>
      <c r="D42" s="18">
        <v>42934</v>
      </c>
      <c r="E42" s="18">
        <f>E9</f>
        <v>45125</v>
      </c>
      <c r="F42" s="19">
        <v>101.3584</v>
      </c>
      <c r="G42" s="36">
        <v>-2.5000000000000001E-3</v>
      </c>
      <c r="H42" s="21" t="s">
        <v>18</v>
      </c>
      <c r="I42" s="19">
        <v>101.57729999999999</v>
      </c>
      <c r="J42" s="22">
        <f t="shared" ref="J42:J43" si="13">ROUND(N42/K42,4)</f>
        <v>3.3E-3</v>
      </c>
      <c r="K42" s="61">
        <v>19870820.727699999</v>
      </c>
      <c r="L42" s="23">
        <v>17000</v>
      </c>
      <c r="M42" s="23">
        <f>M9</f>
        <v>1750</v>
      </c>
      <c r="N42" s="24">
        <f t="shared" si="11"/>
        <v>65122.74999999725</v>
      </c>
    </row>
    <row r="43" spans="1:14" s="38" customFormat="1" hidden="1" x14ac:dyDescent="0.25">
      <c r="A43" s="15">
        <v>2</v>
      </c>
      <c r="B43" s="16" t="s">
        <v>25</v>
      </c>
      <c r="C43" s="17">
        <f t="shared" si="10"/>
        <v>44627</v>
      </c>
      <c r="D43" s="18">
        <v>42727</v>
      </c>
      <c r="E43" s="18">
        <v>46379</v>
      </c>
      <c r="F43" s="19">
        <v>100</v>
      </c>
      <c r="G43" s="36">
        <v>7.4999999999999997E-3</v>
      </c>
      <c r="H43" s="21" t="s">
        <v>20</v>
      </c>
      <c r="I43" s="19">
        <v>96.942099999999996</v>
      </c>
      <c r="J43" s="22">
        <f t="shared" si="13"/>
        <v>-0.1394</v>
      </c>
      <c r="K43" s="94">
        <v>12047074.527100001</v>
      </c>
      <c r="L43" s="23">
        <v>550</v>
      </c>
      <c r="M43" s="23">
        <f>M13</f>
        <v>99840</v>
      </c>
      <c r="N43" s="24">
        <f t="shared" si="11"/>
        <v>-1679154.048000002</v>
      </c>
    </row>
    <row r="44" spans="1:14" s="38" customFormat="1" ht="15.6" hidden="1" customHeight="1" x14ac:dyDescent="0.25">
      <c r="A44" s="15">
        <v>2</v>
      </c>
      <c r="B44" s="16" t="s">
        <v>26</v>
      </c>
      <c r="C44" s="17">
        <f t="shared" si="10"/>
        <v>44627</v>
      </c>
      <c r="D44" s="18">
        <v>42419</v>
      </c>
      <c r="E44" s="18">
        <v>46072</v>
      </c>
      <c r="F44" s="19">
        <f>F14</f>
        <v>96.321689848909429</v>
      </c>
      <c r="G44" s="20">
        <f>G14</f>
        <v>-1.5E-3</v>
      </c>
      <c r="H44" s="21" t="s">
        <v>18</v>
      </c>
      <c r="I44" s="19">
        <f>I14</f>
        <v>96.911010470544085</v>
      </c>
      <c r="J44" s="22">
        <f>ROUND(N44/K44,4)</f>
        <v>2.2800000000000001E-2</v>
      </c>
      <c r="K44" s="24">
        <v>12900609.9385</v>
      </c>
      <c r="L44" s="24">
        <v>500</v>
      </c>
      <c r="M44" s="24">
        <f>M14</f>
        <v>99820</v>
      </c>
      <c r="N44" s="24">
        <f t="shared" si="11"/>
        <v>294129.92225785658</v>
      </c>
    </row>
    <row r="45" spans="1:14" s="38" customFormat="1" ht="15.6" customHeight="1" x14ac:dyDescent="0.25">
      <c r="A45" s="15">
        <v>1</v>
      </c>
      <c r="B45" s="16" t="s">
        <v>27</v>
      </c>
      <c r="C45" s="17">
        <f t="shared" si="10"/>
        <v>44627</v>
      </c>
      <c r="D45" s="18">
        <f>D15</f>
        <v>44256</v>
      </c>
      <c r="E45" s="18">
        <f>E15</f>
        <v>47908</v>
      </c>
      <c r="F45" s="19">
        <f>F15</f>
        <v>103.86305360335628</v>
      </c>
      <c r="G45" s="36">
        <f>G15</f>
        <v>5.4999999999999997E-3</v>
      </c>
      <c r="H45" s="21" t="s">
        <v>20</v>
      </c>
      <c r="I45" s="19">
        <f>I15</f>
        <v>100.89139445665667</v>
      </c>
      <c r="J45" s="22">
        <f t="shared" ref="J45:J46" si="14">ROUND(N45/K45,4)</f>
        <v>-6.13E-2</v>
      </c>
      <c r="K45" s="61">
        <v>19372388.986099999</v>
      </c>
      <c r="L45" s="24">
        <v>400</v>
      </c>
      <c r="M45" s="24">
        <f>M15</f>
        <v>99960</v>
      </c>
      <c r="N45" s="24">
        <f t="shared" si="11"/>
        <v>-1188188.1932163711</v>
      </c>
    </row>
    <row r="46" spans="1:14" s="38" customFormat="1" ht="15.6" customHeight="1" x14ac:dyDescent="0.25">
      <c r="A46" s="15">
        <v>2</v>
      </c>
      <c r="B46" s="16" t="s">
        <v>36</v>
      </c>
      <c r="C46" s="17">
        <f t="shared" si="10"/>
        <v>44627</v>
      </c>
      <c r="D46" s="18">
        <v>44515</v>
      </c>
      <c r="E46" s="18">
        <v>44972</v>
      </c>
      <c r="F46" s="19">
        <v>98.929860978034483</v>
      </c>
      <c r="G46" s="36">
        <v>-0.01</v>
      </c>
      <c r="H46" s="21" t="s">
        <v>18</v>
      </c>
      <c r="I46" s="19">
        <v>99.805770955202291</v>
      </c>
      <c r="J46" s="22">
        <f t="shared" si="14"/>
        <v>1.5800000000000002E-2</v>
      </c>
      <c r="K46" s="61">
        <v>19372388.986099999</v>
      </c>
      <c r="L46" s="24">
        <v>35</v>
      </c>
      <c r="M46" s="24">
        <v>1000000</v>
      </c>
      <c r="N46" s="24">
        <f t="shared" si="11"/>
        <v>306568.49200873281</v>
      </c>
    </row>
    <row r="48" spans="1:14" x14ac:dyDescent="0.25">
      <c r="A48" s="10" t="s">
        <v>37</v>
      </c>
    </row>
    <row r="49" spans="1:14" ht="47.25" x14ac:dyDescent="0.25">
      <c r="A49" s="87" t="s">
        <v>3</v>
      </c>
      <c r="B49" s="87" t="s">
        <v>4</v>
      </c>
      <c r="C49" s="87" t="s">
        <v>5</v>
      </c>
      <c r="D49" s="87" t="s">
        <v>6</v>
      </c>
      <c r="E49" s="87" t="s">
        <v>7</v>
      </c>
      <c r="F49" s="87" t="s">
        <v>8</v>
      </c>
      <c r="G49" s="88" t="s">
        <v>9</v>
      </c>
      <c r="H49" s="87" t="s">
        <v>10</v>
      </c>
      <c r="I49" s="87" t="s">
        <v>11</v>
      </c>
      <c r="J49" s="87" t="s">
        <v>12</v>
      </c>
      <c r="K49" s="89" t="s">
        <v>13</v>
      </c>
      <c r="L49" s="89" t="s">
        <v>14</v>
      </c>
      <c r="M49" s="89" t="s">
        <v>15</v>
      </c>
      <c r="N49" s="14" t="s">
        <v>16</v>
      </c>
    </row>
    <row r="50" spans="1:14" ht="15.6" hidden="1" customHeight="1" x14ac:dyDescent="0.25">
      <c r="A50" s="15">
        <v>1</v>
      </c>
      <c r="B50" s="16" t="s">
        <v>29</v>
      </c>
      <c r="C50" s="17">
        <f>C40</f>
        <v>44627</v>
      </c>
      <c r="D50" s="17" t="e">
        <f>#REF!</f>
        <v>#REF!</v>
      </c>
      <c r="E50" s="17" t="e">
        <f>#REF!</f>
        <v>#REF!</v>
      </c>
      <c r="F50" s="95" t="e">
        <f>#REF!</f>
        <v>#REF!</v>
      </c>
      <c r="G50" s="20" t="e">
        <f>#REF!</f>
        <v>#REF!</v>
      </c>
      <c r="H50" s="36" t="e">
        <f>#REF!</f>
        <v>#REF!</v>
      </c>
      <c r="I50" s="95" t="e">
        <f>#REF!</f>
        <v>#REF!</v>
      </c>
      <c r="J50" s="22" t="e">
        <f t="shared" ref="J50:J58" si="15">ROUND(N50/K50,4)</f>
        <v>#REF!</v>
      </c>
      <c r="K50" s="24">
        <v>1884883.0308000001</v>
      </c>
      <c r="L50" s="24">
        <v>3000</v>
      </c>
      <c r="M50" s="24" t="e">
        <f>#REF!</f>
        <v>#REF!</v>
      </c>
      <c r="N50" s="24" t="e">
        <f t="shared" ref="N50:N57" si="16">L50*M50*(I50-F50)%</f>
        <v>#REF!</v>
      </c>
    </row>
    <row r="51" spans="1:14" s="25" customFormat="1" ht="15.6" hidden="1" customHeight="1" x14ac:dyDescent="0.25">
      <c r="A51" s="15">
        <v>1</v>
      </c>
      <c r="B51" s="16" t="s">
        <v>30</v>
      </c>
      <c r="C51" s="17">
        <f t="shared" ref="C51:C56" si="17">$C$2</f>
        <v>44627</v>
      </c>
      <c r="D51" s="18">
        <v>41912</v>
      </c>
      <c r="E51" s="18">
        <v>45565</v>
      </c>
      <c r="F51" s="19">
        <f>F41</f>
        <v>113.14570000000001</v>
      </c>
      <c r="G51" s="96">
        <f>G41</f>
        <v>1.4999999999999999E-2</v>
      </c>
      <c r="H51" s="19" t="str">
        <f>H41</f>
        <v>Markup</v>
      </c>
      <c r="I51" s="19">
        <f>I41</f>
        <v>104.6541</v>
      </c>
      <c r="J51" s="22">
        <f t="shared" si="15"/>
        <v>-234.18539999999999</v>
      </c>
      <c r="K51" s="24">
        <v>1814095.6936999999</v>
      </c>
      <c r="L51" s="24">
        <v>5003</v>
      </c>
      <c r="M51" s="24">
        <f>M41</f>
        <v>1000000</v>
      </c>
      <c r="N51" s="24">
        <f t="shared" si="16"/>
        <v>-424834748.00000024</v>
      </c>
    </row>
    <row r="52" spans="1:14" s="25" customFormat="1" ht="15.6" hidden="1" customHeight="1" x14ac:dyDescent="0.25">
      <c r="A52" s="26">
        <v>1</v>
      </c>
      <c r="B52" s="27" t="s">
        <v>38</v>
      </c>
      <c r="C52" s="28">
        <f>$C$2</f>
        <v>44627</v>
      </c>
      <c r="D52" s="29">
        <v>43069</v>
      </c>
      <c r="E52" s="29">
        <v>45260</v>
      </c>
      <c r="F52" s="30" t="e">
        <f>#REF!</f>
        <v>#REF!</v>
      </c>
      <c r="G52" s="31" t="e">
        <f>#REF!</f>
        <v>#REF!</v>
      </c>
      <c r="H52" s="97" t="e">
        <f>#REF!</f>
        <v>#REF!</v>
      </c>
      <c r="I52" s="30" t="e">
        <f>#REF!</f>
        <v>#REF!</v>
      </c>
      <c r="J52" s="33" t="e">
        <f>ROUND(N52/K52,4)</f>
        <v>#REF!</v>
      </c>
      <c r="K52" s="34">
        <v>1557835.1194</v>
      </c>
      <c r="L52" s="35">
        <v>130</v>
      </c>
      <c r="M52" s="35" t="e">
        <f>#REF!</f>
        <v>#REF!</v>
      </c>
      <c r="N52" s="35" t="e">
        <f t="shared" si="16"/>
        <v>#REF!</v>
      </c>
    </row>
    <row r="53" spans="1:14" s="38" customFormat="1" ht="15.6" hidden="1" customHeight="1" x14ac:dyDescent="0.25">
      <c r="A53" s="15">
        <v>1</v>
      </c>
      <c r="B53" s="16" t="s">
        <v>21</v>
      </c>
      <c r="C53" s="17">
        <f t="shared" si="17"/>
        <v>44627</v>
      </c>
      <c r="D53" s="18">
        <v>42934</v>
      </c>
      <c r="E53" s="18">
        <f>E42</f>
        <v>45125</v>
      </c>
      <c r="F53" s="19">
        <v>101.3584</v>
      </c>
      <c r="G53" s="36">
        <v>-2.5000000000000001E-3</v>
      </c>
      <c r="H53" s="21" t="s">
        <v>18</v>
      </c>
      <c r="I53" s="19">
        <v>101.57729999999999</v>
      </c>
      <c r="J53" s="22">
        <f t="shared" si="15"/>
        <v>1.1900000000000001E-2</v>
      </c>
      <c r="K53" s="61">
        <v>1615272.7157000001</v>
      </c>
      <c r="L53" s="23">
        <v>5000</v>
      </c>
      <c r="M53" s="23">
        <f>M42</f>
        <v>1750</v>
      </c>
      <c r="N53" s="24">
        <f t="shared" si="16"/>
        <v>19153.749999999192</v>
      </c>
    </row>
    <row r="54" spans="1:14" s="38" customFormat="1" ht="15.6" hidden="1" customHeight="1" x14ac:dyDescent="0.25">
      <c r="A54" s="15">
        <v>3</v>
      </c>
      <c r="B54" s="16" t="s">
        <v>25</v>
      </c>
      <c r="C54" s="17">
        <f t="shared" si="17"/>
        <v>44627</v>
      </c>
      <c r="D54" s="18">
        <v>42727</v>
      </c>
      <c r="E54" s="18">
        <v>46379</v>
      </c>
      <c r="F54" s="19">
        <v>100</v>
      </c>
      <c r="G54" s="36">
        <v>7.4999999999999997E-3</v>
      </c>
      <c r="H54" s="21" t="s">
        <v>20</v>
      </c>
      <c r="I54" s="19">
        <v>96.942099999999996</v>
      </c>
      <c r="J54" s="22">
        <f t="shared" si="15"/>
        <v>-9.8500000000000004E-2</v>
      </c>
      <c r="K54" s="94">
        <v>1549274.1802999999</v>
      </c>
      <c r="L54" s="23">
        <v>50</v>
      </c>
      <c r="M54" s="23">
        <f>M43</f>
        <v>99840</v>
      </c>
      <c r="N54" s="24">
        <f t="shared" si="16"/>
        <v>-152650.36800000019</v>
      </c>
    </row>
    <row r="55" spans="1:14" s="38" customFormat="1" hidden="1" x14ac:dyDescent="0.25">
      <c r="A55" s="15">
        <v>3</v>
      </c>
      <c r="B55" s="16" t="s">
        <v>39</v>
      </c>
      <c r="C55" s="17">
        <f t="shared" si="17"/>
        <v>44627</v>
      </c>
      <c r="D55" s="18">
        <v>43055</v>
      </c>
      <c r="E55" s="18">
        <v>44881</v>
      </c>
      <c r="F55" s="19">
        <v>97.646500000000003</v>
      </c>
      <c r="G55" s="20">
        <f>G9</f>
        <v>-2.5000000000000001E-3</v>
      </c>
      <c r="H55" s="20" t="str">
        <f>H9</f>
        <v>Markdown</v>
      </c>
      <c r="I55" s="95">
        <f>I9</f>
        <v>101.57729999999999</v>
      </c>
      <c r="J55" s="22">
        <f t="shared" si="15"/>
        <v>2.7000000000000001E-3</v>
      </c>
      <c r="K55" s="23">
        <f>K51</f>
        <v>1814095.6936999999</v>
      </c>
      <c r="L55" s="24">
        <v>72</v>
      </c>
      <c r="M55" s="24">
        <f>M9</f>
        <v>1750</v>
      </c>
      <c r="N55" s="24">
        <f t="shared" si="16"/>
        <v>4952.8079999999882</v>
      </c>
    </row>
    <row r="56" spans="1:14" s="38" customFormat="1" hidden="1" x14ac:dyDescent="0.25">
      <c r="A56" s="15">
        <v>2</v>
      </c>
      <c r="B56" s="16" t="s">
        <v>26</v>
      </c>
      <c r="C56" s="17">
        <f t="shared" si="17"/>
        <v>44627</v>
      </c>
      <c r="D56" s="18">
        <v>42419</v>
      </c>
      <c r="E56" s="18">
        <v>46072</v>
      </c>
      <c r="F56" s="19">
        <f>F44</f>
        <v>96.321689848909429</v>
      </c>
      <c r="G56" s="20">
        <f>G44</f>
        <v>-1.5E-3</v>
      </c>
      <c r="H56" s="21" t="str">
        <f>H44</f>
        <v>Markdown</v>
      </c>
      <c r="I56" s="19">
        <f>I44</f>
        <v>96.911010470544085</v>
      </c>
      <c r="J56" s="22">
        <f t="shared" si="15"/>
        <v>4.8599999999999997E-2</v>
      </c>
      <c r="K56" s="24">
        <v>1814095.6936999999</v>
      </c>
      <c r="L56" s="24">
        <v>150</v>
      </c>
      <c r="M56" s="24">
        <f>M44</f>
        <v>99820</v>
      </c>
      <c r="N56" s="24">
        <f t="shared" si="16"/>
        <v>88238.976677356986</v>
      </c>
    </row>
    <row r="57" spans="1:14" s="38" customFormat="1" ht="15.6" hidden="1" customHeight="1" x14ac:dyDescent="0.25">
      <c r="A57" s="15">
        <v>3</v>
      </c>
      <c r="B57" s="16" t="s">
        <v>34</v>
      </c>
      <c r="C57" s="17">
        <f>C56</f>
        <v>44627</v>
      </c>
      <c r="D57" s="18">
        <f t="shared" ref="D57:I57" si="18">D36</f>
        <v>43839</v>
      </c>
      <c r="E57" s="18">
        <f t="shared" si="18"/>
        <v>47492</v>
      </c>
      <c r="F57" s="19">
        <f t="shared" si="18"/>
        <v>99.595304073382522</v>
      </c>
      <c r="G57" s="98">
        <f t="shared" si="18"/>
        <v>-1.5E-3</v>
      </c>
      <c r="H57" s="19" t="str">
        <f t="shared" si="18"/>
        <v>Markdown</v>
      </c>
      <c r="I57" s="22">
        <f t="shared" si="18"/>
        <v>100.59486125493441</v>
      </c>
      <c r="J57" s="22">
        <f t="shared" si="15"/>
        <v>0.1928</v>
      </c>
      <c r="K57" s="23">
        <v>1814095.6936999999</v>
      </c>
      <c r="L57" s="24">
        <v>35</v>
      </c>
      <c r="M57" s="24">
        <f>M36</f>
        <v>1000000</v>
      </c>
      <c r="N57" s="24">
        <f t="shared" si="16"/>
        <v>349845.01354316249</v>
      </c>
    </row>
    <row r="58" spans="1:14" s="38" customFormat="1" ht="15.6" customHeight="1" x14ac:dyDescent="0.25">
      <c r="A58" s="15">
        <v>1</v>
      </c>
      <c r="B58" s="16" t="s">
        <v>36</v>
      </c>
      <c r="C58" s="17">
        <f t="shared" ref="C58" si="19">$C$2</f>
        <v>44627</v>
      </c>
      <c r="D58" s="18">
        <v>44515</v>
      </c>
      <c r="E58" s="18">
        <v>44972</v>
      </c>
      <c r="F58" s="19">
        <f>F46</f>
        <v>98.929860978034483</v>
      </c>
      <c r="G58" s="36">
        <f>G46</f>
        <v>-0.01</v>
      </c>
      <c r="H58" s="21" t="s">
        <v>18</v>
      </c>
      <c r="I58" s="19">
        <f>I46</f>
        <v>99.805770955202291</v>
      </c>
      <c r="J58" s="22">
        <f t="shared" si="15"/>
        <v>0.1067</v>
      </c>
      <c r="K58" s="61">
        <v>1642173.5044</v>
      </c>
      <c r="L58" s="24">
        <v>20</v>
      </c>
      <c r="M58" s="24">
        <v>1000000</v>
      </c>
      <c r="N58" s="24">
        <f>L58*M58*(I58-F58)%</f>
        <v>175181.99543356159</v>
      </c>
    </row>
    <row r="60" spans="1:14" x14ac:dyDescent="0.25">
      <c r="A60" s="10" t="s">
        <v>40</v>
      </c>
    </row>
    <row r="61" spans="1:14" ht="46.9" customHeight="1" x14ac:dyDescent="0.25">
      <c r="A61" s="87" t="s">
        <v>3</v>
      </c>
      <c r="B61" s="87" t="s">
        <v>4</v>
      </c>
      <c r="C61" s="87" t="s">
        <v>5</v>
      </c>
      <c r="D61" s="87" t="s">
        <v>6</v>
      </c>
      <c r="E61" s="87" t="s">
        <v>7</v>
      </c>
      <c r="F61" s="87" t="s">
        <v>8</v>
      </c>
      <c r="G61" s="88" t="s">
        <v>9</v>
      </c>
      <c r="H61" s="87" t="s">
        <v>10</v>
      </c>
      <c r="I61" s="87" t="s">
        <v>11</v>
      </c>
      <c r="J61" s="87" t="s">
        <v>12</v>
      </c>
      <c r="K61" s="89" t="s">
        <v>13</v>
      </c>
      <c r="L61" s="89" t="s">
        <v>14</v>
      </c>
      <c r="M61" s="89" t="s">
        <v>15</v>
      </c>
      <c r="N61" s="99" t="s">
        <v>16</v>
      </c>
    </row>
    <row r="62" spans="1:14" s="25" customFormat="1" hidden="1" x14ac:dyDescent="0.25">
      <c r="A62" s="15">
        <v>1</v>
      </c>
      <c r="B62" s="16" t="s">
        <v>32</v>
      </c>
      <c r="C62" s="17">
        <f>$C$2</f>
        <v>44627</v>
      </c>
      <c r="D62" s="18">
        <v>43054</v>
      </c>
      <c r="E62" s="18">
        <v>44515</v>
      </c>
      <c r="F62" s="19">
        <f t="shared" ref="F62:I63" si="20">F34</f>
        <v>98.741938795994429</v>
      </c>
      <c r="G62" s="96">
        <f t="shared" si="20"/>
        <v>-0.01</v>
      </c>
      <c r="H62" s="19" t="str">
        <f t="shared" si="20"/>
        <v>Markdown</v>
      </c>
      <c r="I62" s="19">
        <f t="shared" si="20"/>
        <v>99.068021797297007</v>
      </c>
      <c r="J62" s="22">
        <f>ROUND(N62/K62,4)</f>
        <v>3.3E-3</v>
      </c>
      <c r="K62" s="23">
        <v>1420291.5149999999</v>
      </c>
      <c r="L62" s="24">
        <v>50</v>
      </c>
      <c r="M62" s="24">
        <f>M34</f>
        <v>29053</v>
      </c>
      <c r="N62" s="24">
        <f>L62*M62*(I62-F62)%</f>
        <v>4736.8447184219012</v>
      </c>
    </row>
    <row r="63" spans="1:14" s="25" customFormat="1" hidden="1" x14ac:dyDescent="0.25">
      <c r="A63" s="15">
        <v>1</v>
      </c>
      <c r="B63" s="16" t="s">
        <v>22</v>
      </c>
      <c r="C63" s="17">
        <f>$C$2</f>
        <v>44627</v>
      </c>
      <c r="D63" s="18">
        <v>42768</v>
      </c>
      <c r="E63" s="18">
        <v>44959</v>
      </c>
      <c r="F63" s="22">
        <f t="shared" si="20"/>
        <v>92</v>
      </c>
      <c r="G63" s="96">
        <f t="shared" si="20"/>
        <v>1.4999999999999999E-2</v>
      </c>
      <c r="H63" s="19" t="str">
        <f t="shared" si="20"/>
        <v>Markup</v>
      </c>
      <c r="I63" s="22">
        <f t="shared" si="20"/>
        <v>90.560196634334673</v>
      </c>
      <c r="J63" s="22">
        <f>ROUND(N63/K63,4)</f>
        <v>-1.6299999999999999E-2</v>
      </c>
      <c r="K63" s="23">
        <v>1470701.8810000001</v>
      </c>
      <c r="L63" s="24">
        <v>40</v>
      </c>
      <c r="M63" s="24">
        <f>M35</f>
        <v>41667</v>
      </c>
      <c r="N63" s="91">
        <f>L63*M63*(I63-F63)%</f>
        <v>-23996.914734870872</v>
      </c>
    </row>
    <row r="64" spans="1:14" s="25" customFormat="1" ht="15.6" hidden="1" customHeight="1" x14ac:dyDescent="0.25">
      <c r="A64" s="15">
        <v>2</v>
      </c>
      <c r="B64" s="16" t="s">
        <v>34</v>
      </c>
      <c r="C64" s="17">
        <f>C63</f>
        <v>44627</v>
      </c>
      <c r="D64" s="18">
        <f>D36</f>
        <v>43839</v>
      </c>
      <c r="E64" s="18">
        <f>E36</f>
        <v>47492</v>
      </c>
      <c r="F64" s="22">
        <v>100.15263972144623</v>
      </c>
      <c r="G64" s="96">
        <f>G36</f>
        <v>-1.5E-3</v>
      </c>
      <c r="H64" s="19" t="str">
        <f>H36</f>
        <v>Markdown</v>
      </c>
      <c r="I64" s="22">
        <f>I36</f>
        <v>100.59486125493441</v>
      </c>
      <c r="J64" s="22">
        <f>ROUND(N64/K64,4)</f>
        <v>3.3700000000000001E-2</v>
      </c>
      <c r="K64" s="23">
        <v>1312435.9380999999</v>
      </c>
      <c r="L64" s="24">
        <v>10</v>
      </c>
      <c r="M64" s="24">
        <f>M36</f>
        <v>1000000</v>
      </c>
      <c r="N64" s="91">
        <f>L64*M64*(I64-F64)%</f>
        <v>44222.153348817985</v>
      </c>
    </row>
    <row r="65" spans="1:14" s="25" customFormat="1" hidden="1" x14ac:dyDescent="0.25">
      <c r="A65" s="49"/>
      <c r="B65" s="50"/>
      <c r="C65" s="51"/>
      <c r="D65" s="52"/>
      <c r="E65" s="52"/>
      <c r="F65" s="56"/>
      <c r="G65" s="100"/>
      <c r="H65" s="53"/>
      <c r="I65" s="56"/>
      <c r="J65" s="56"/>
      <c r="K65" s="57"/>
      <c r="L65" s="58"/>
      <c r="M65" s="58"/>
      <c r="N65" s="58"/>
    </row>
    <row r="66" spans="1:14" hidden="1" x14ac:dyDescent="0.25"/>
    <row r="67" spans="1:14" s="25" customFormat="1" ht="15.6" hidden="1" customHeight="1" x14ac:dyDescent="0.25">
      <c r="A67" s="21">
        <v>1</v>
      </c>
      <c r="B67" s="38" t="s">
        <v>17</v>
      </c>
      <c r="C67" s="17">
        <f t="shared" ref="C67:C71" si="21">$C$2</f>
        <v>44627</v>
      </c>
      <c r="D67" s="101">
        <v>42446</v>
      </c>
      <c r="E67" s="101">
        <v>46098</v>
      </c>
      <c r="F67" s="95">
        <f>F7</f>
        <v>90.346136978840605</v>
      </c>
      <c r="G67" s="20">
        <f>G7</f>
        <v>-1.5E-3</v>
      </c>
      <c r="H67" s="102" t="str">
        <f>H7</f>
        <v>Markdown</v>
      </c>
      <c r="I67" s="95">
        <f>I7</f>
        <v>90.893496104903164</v>
      </c>
      <c r="J67" s="103">
        <f t="shared" ref="J67:J72" si="22">ROUND(N67/K67,4)</f>
        <v>8.8999999999999999E-3</v>
      </c>
      <c r="K67" s="24">
        <v>46240802.100500003</v>
      </c>
      <c r="L67" s="24">
        <v>15028</v>
      </c>
      <c r="M67" s="24">
        <f>M7</f>
        <v>4991</v>
      </c>
      <c r="N67" s="24">
        <f t="shared" ref="N67:N72" si="23">L67*M67*(I67-F67)%</f>
        <v>410545.33315822517</v>
      </c>
    </row>
    <row r="68" spans="1:14" s="25" customFormat="1" ht="15.6" hidden="1" customHeight="1" x14ac:dyDescent="0.25">
      <c r="A68" s="21">
        <v>2</v>
      </c>
      <c r="B68" s="38" t="s">
        <v>41</v>
      </c>
      <c r="C68" s="17">
        <f t="shared" si="21"/>
        <v>44627</v>
      </c>
      <c r="D68" s="101">
        <v>43213</v>
      </c>
      <c r="E68" s="101">
        <v>46866</v>
      </c>
      <c r="F68" s="95" t="e">
        <f>#REF!</f>
        <v>#REF!</v>
      </c>
      <c r="G68" s="20" t="e">
        <f>#REF!</f>
        <v>#REF!</v>
      </c>
      <c r="H68" s="95" t="e">
        <f>#REF!</f>
        <v>#REF!</v>
      </c>
      <c r="I68" s="95" t="e">
        <f>#REF!</f>
        <v>#REF!</v>
      </c>
      <c r="J68" s="103" t="e">
        <f t="shared" si="22"/>
        <v>#REF!</v>
      </c>
      <c r="K68" s="24">
        <v>44396427.817599997</v>
      </c>
      <c r="L68" s="24">
        <v>80</v>
      </c>
      <c r="M68" s="24" t="e">
        <f>#REF!</f>
        <v>#REF!</v>
      </c>
      <c r="N68" s="91" t="e">
        <f t="shared" si="23"/>
        <v>#REF!</v>
      </c>
    </row>
    <row r="69" spans="1:14" s="25" customFormat="1" ht="15.6" hidden="1" customHeight="1" x14ac:dyDescent="0.25">
      <c r="A69" s="21">
        <v>4</v>
      </c>
      <c r="B69" s="38" t="s">
        <v>22</v>
      </c>
      <c r="C69" s="17">
        <f t="shared" si="21"/>
        <v>44627</v>
      </c>
      <c r="D69" s="101">
        <v>42768</v>
      </c>
      <c r="E69" s="101">
        <v>44959</v>
      </c>
      <c r="F69" s="103">
        <f>F35</f>
        <v>92</v>
      </c>
      <c r="G69" s="20">
        <f>G35</f>
        <v>1.4999999999999999E-2</v>
      </c>
      <c r="H69" s="95" t="str">
        <f>H10</f>
        <v>Markup</v>
      </c>
      <c r="I69" s="103">
        <f>I35</f>
        <v>90.560196634334673</v>
      </c>
      <c r="J69" s="103">
        <f t="shared" si="22"/>
        <v>-8.5000000000000006E-3</v>
      </c>
      <c r="K69" s="24">
        <v>34059131.466499999</v>
      </c>
      <c r="L69" s="24">
        <v>480</v>
      </c>
      <c r="M69" s="24">
        <f>M35</f>
        <v>41667</v>
      </c>
      <c r="N69" s="91">
        <f t="shared" si="23"/>
        <v>-287962.97681845044</v>
      </c>
    </row>
    <row r="70" spans="1:14" s="25" customFormat="1" ht="15.6" hidden="1" customHeight="1" x14ac:dyDescent="0.25">
      <c r="A70" s="15">
        <v>6</v>
      </c>
      <c r="B70" s="16" t="s">
        <v>24</v>
      </c>
      <c r="C70" s="17">
        <f t="shared" si="21"/>
        <v>44627</v>
      </c>
      <c r="D70" s="18">
        <v>43160</v>
      </c>
      <c r="E70" s="18">
        <v>44986</v>
      </c>
      <c r="F70" s="19">
        <f>F12</f>
        <v>99.986662182950553</v>
      </c>
      <c r="G70" s="96">
        <f>G12</f>
        <v>1E-3</v>
      </c>
      <c r="H70" s="19" t="str">
        <f>H12</f>
        <v>Markup</v>
      </c>
      <c r="I70" s="19">
        <f>I12</f>
        <v>99.783800535158235</v>
      </c>
      <c r="J70" s="22">
        <f t="shared" si="22"/>
        <v>-2.3E-3</v>
      </c>
      <c r="K70" s="23">
        <v>22019796.251699999</v>
      </c>
      <c r="L70" s="24">
        <v>250</v>
      </c>
      <c r="M70" s="24">
        <v>100000</v>
      </c>
      <c r="N70" s="91">
        <f t="shared" si="23"/>
        <v>-50715.411948079498</v>
      </c>
    </row>
    <row r="71" spans="1:14" s="25" customFormat="1" ht="15.6" hidden="1" customHeight="1" x14ac:dyDescent="0.25">
      <c r="A71" s="15">
        <v>2</v>
      </c>
      <c r="B71" s="16" t="s">
        <v>26</v>
      </c>
      <c r="C71" s="17">
        <f t="shared" si="21"/>
        <v>44627</v>
      </c>
      <c r="D71" s="18">
        <v>42419</v>
      </c>
      <c r="E71" s="18">
        <v>46072</v>
      </c>
      <c r="F71" s="19">
        <f>F56</f>
        <v>96.321689848909429</v>
      </c>
      <c r="G71" s="20">
        <f>G56</f>
        <v>-1.5E-3</v>
      </c>
      <c r="H71" s="21" t="str">
        <f>H56</f>
        <v>Markdown</v>
      </c>
      <c r="I71" s="19">
        <f>I56</f>
        <v>96.911010470544085</v>
      </c>
      <c r="J71" s="22">
        <f t="shared" si="22"/>
        <v>6.4000000000000003E-3</v>
      </c>
      <c r="K71" s="24">
        <v>46240802.100500003</v>
      </c>
      <c r="L71" s="24">
        <v>500</v>
      </c>
      <c r="M71" s="24">
        <f>M44</f>
        <v>99820</v>
      </c>
      <c r="N71" s="91">
        <f t="shared" si="23"/>
        <v>294129.92225785658</v>
      </c>
    </row>
    <row r="72" spans="1:14" ht="15.6" hidden="1" customHeight="1" x14ac:dyDescent="0.25">
      <c r="A72" s="15">
        <v>2</v>
      </c>
      <c r="B72" s="16" t="s">
        <v>29</v>
      </c>
      <c r="C72" s="17" t="e">
        <f>#REF!</f>
        <v>#REF!</v>
      </c>
      <c r="D72" s="17" t="e">
        <f>#REF!</f>
        <v>#REF!</v>
      </c>
      <c r="E72" s="17" t="e">
        <f>#REF!</f>
        <v>#REF!</v>
      </c>
      <c r="F72" s="95" t="e">
        <f>#REF!</f>
        <v>#REF!</v>
      </c>
      <c r="G72" s="20" t="e">
        <f>#REF!</f>
        <v>#REF!</v>
      </c>
      <c r="H72" s="36" t="e">
        <f>#REF!</f>
        <v>#REF!</v>
      </c>
      <c r="I72" s="95" t="e">
        <f>#REF!</f>
        <v>#REF!</v>
      </c>
      <c r="J72" s="22" t="e">
        <f t="shared" si="22"/>
        <v>#REF!</v>
      </c>
      <c r="K72" s="23">
        <v>36518289.285400003</v>
      </c>
      <c r="L72" s="24">
        <v>2000</v>
      </c>
      <c r="M72" s="24" t="e">
        <f>#REF!</f>
        <v>#REF!</v>
      </c>
      <c r="N72" s="91" t="e">
        <f t="shared" si="23"/>
        <v>#REF!</v>
      </c>
    </row>
    <row r="73" spans="1:14" s="25" customFormat="1" ht="15.6" hidden="1" customHeight="1" x14ac:dyDescent="0.25">
      <c r="A73" s="15">
        <v>3</v>
      </c>
      <c r="B73" s="16" t="s">
        <v>24</v>
      </c>
      <c r="C73" s="17">
        <f>$C$2</f>
        <v>44627</v>
      </c>
      <c r="D73" s="17">
        <f t="shared" ref="D73:J73" si="24">D12</f>
        <v>43160</v>
      </c>
      <c r="E73" s="17">
        <f t="shared" si="24"/>
        <v>44986</v>
      </c>
      <c r="F73" s="19">
        <f t="shared" si="24"/>
        <v>99.986662182950553</v>
      </c>
      <c r="G73" s="96">
        <f t="shared" si="24"/>
        <v>1E-3</v>
      </c>
      <c r="H73" s="19" t="str">
        <f t="shared" si="24"/>
        <v>Markup</v>
      </c>
      <c r="I73" s="19">
        <f t="shared" si="24"/>
        <v>99.783800535158235</v>
      </c>
      <c r="J73" s="19">
        <f t="shared" si="24"/>
        <v>-2.8E-3</v>
      </c>
      <c r="K73" s="23">
        <v>36518289.285400003</v>
      </c>
      <c r="L73" s="104">
        <v>1000</v>
      </c>
      <c r="M73" s="104">
        <f>M12</f>
        <v>100000</v>
      </c>
      <c r="N73" s="105">
        <f>N12</f>
        <v>-202861.64779231799</v>
      </c>
    </row>
    <row r="74" spans="1:14" s="25" customFormat="1" ht="15.6" hidden="1" customHeight="1" x14ac:dyDescent="0.25">
      <c r="A74" s="15">
        <v>3</v>
      </c>
      <c r="B74" s="16" t="s">
        <v>39</v>
      </c>
      <c r="C74" s="17">
        <f>$C$2</f>
        <v>44627</v>
      </c>
      <c r="D74" s="18">
        <v>43055</v>
      </c>
      <c r="E74" s="18">
        <v>44881</v>
      </c>
      <c r="F74" s="19">
        <f>F9</f>
        <v>101.3584</v>
      </c>
      <c r="G74" s="98">
        <f>G9</f>
        <v>-2.5000000000000001E-3</v>
      </c>
      <c r="H74" s="19" t="str">
        <f>H9</f>
        <v>Markdown</v>
      </c>
      <c r="I74" s="19">
        <f>I9</f>
        <v>101.57729999999999</v>
      </c>
      <c r="J74" s="22">
        <f>ROUND(N74/K74,4)</f>
        <v>1E-4</v>
      </c>
      <c r="K74" s="24">
        <v>27471837.1897</v>
      </c>
      <c r="L74" s="24">
        <v>1000</v>
      </c>
      <c r="M74" s="24">
        <f>M9</f>
        <v>1750</v>
      </c>
      <c r="N74" s="91">
        <f>L74*M74*(I74-F74)%</f>
        <v>3830.7499999998381</v>
      </c>
    </row>
    <row r="75" spans="1:14" s="25" customFormat="1" ht="15.6" hidden="1" customHeight="1" x14ac:dyDescent="0.25">
      <c r="A75" s="15">
        <v>4</v>
      </c>
      <c r="B75" s="16" t="s">
        <v>26</v>
      </c>
      <c r="C75" s="17">
        <f>$C$2</f>
        <v>44627</v>
      </c>
      <c r="D75" s="18">
        <f t="shared" ref="D75:I75" si="25">D56</f>
        <v>42419</v>
      </c>
      <c r="E75" s="18">
        <f t="shared" si="25"/>
        <v>46072</v>
      </c>
      <c r="F75" s="19">
        <f t="shared" si="25"/>
        <v>96.321689848909429</v>
      </c>
      <c r="G75" s="98">
        <f t="shared" si="25"/>
        <v>-1.5E-3</v>
      </c>
      <c r="H75" s="18" t="str">
        <f t="shared" si="25"/>
        <v>Markdown</v>
      </c>
      <c r="I75" s="103">
        <f t="shared" si="25"/>
        <v>96.911010470544085</v>
      </c>
      <c r="J75" s="22">
        <f>ROUND(N75/K75,4)</f>
        <v>8.5000000000000006E-3</v>
      </c>
      <c r="K75" s="24">
        <v>34405774.509999998</v>
      </c>
      <c r="L75" s="24">
        <v>500</v>
      </c>
      <c r="M75" s="24">
        <f>M56</f>
        <v>99820</v>
      </c>
      <c r="N75" s="91">
        <f>L75*M75*(I75-F75)%</f>
        <v>294129.92225785658</v>
      </c>
    </row>
    <row r="76" spans="1:14" s="25" customFormat="1" ht="15.6" hidden="1" customHeight="1" x14ac:dyDescent="0.25">
      <c r="A76" s="15">
        <v>4</v>
      </c>
      <c r="B76" s="16" t="s">
        <v>34</v>
      </c>
      <c r="C76" s="17">
        <f>C75</f>
        <v>44627</v>
      </c>
      <c r="D76" s="18">
        <f>D64</f>
        <v>43839</v>
      </c>
      <c r="E76" s="18">
        <f>E64</f>
        <v>47492</v>
      </c>
      <c r="F76" s="22">
        <f>F64</f>
        <v>100.15263972144623</v>
      </c>
      <c r="G76" s="96">
        <f>G64</f>
        <v>-1.5E-3</v>
      </c>
      <c r="H76" s="19" t="e">
        <f>#REF!</f>
        <v>#REF!</v>
      </c>
      <c r="I76" s="22">
        <f>I64</f>
        <v>100.59486125493441</v>
      </c>
      <c r="J76" s="22">
        <f>ROUND(N76/K76,4)</f>
        <v>1.2800000000000001E-2</v>
      </c>
      <c r="K76" s="23">
        <v>34460129.815899998</v>
      </c>
      <c r="L76" s="24">
        <v>100</v>
      </c>
      <c r="M76" s="24">
        <f>M64</f>
        <v>1000000</v>
      </c>
      <c r="N76" s="91">
        <f>L76*M76*(I76-F76)%</f>
        <v>442221.53348817985</v>
      </c>
    </row>
    <row r="77" spans="1:14" s="25" customFormat="1" ht="15.6" hidden="1" customHeight="1" x14ac:dyDescent="0.25">
      <c r="A77" s="26">
        <v>6</v>
      </c>
      <c r="B77" s="27" t="s">
        <v>34</v>
      </c>
      <c r="C77" s="28">
        <f>C76</f>
        <v>44627</v>
      </c>
      <c r="D77" s="29">
        <f>D54</f>
        <v>42727</v>
      </c>
      <c r="E77" s="29">
        <f>E54</f>
        <v>46379</v>
      </c>
      <c r="F77" s="33">
        <f>F36</f>
        <v>99.595304073382522</v>
      </c>
      <c r="G77" s="106">
        <f>G64</f>
        <v>-1.5E-3</v>
      </c>
      <c r="H77" s="30" t="str">
        <f>H54</f>
        <v>Markup</v>
      </c>
      <c r="I77" s="33">
        <f>I36</f>
        <v>100.59486125493441</v>
      </c>
      <c r="J77" s="33">
        <f>ROUND(N77/K77,4)</f>
        <v>2.93E-2</v>
      </c>
      <c r="K77" s="35">
        <v>34059131.466499999</v>
      </c>
      <c r="L77" s="35">
        <v>100</v>
      </c>
      <c r="M77" s="35">
        <f>M57</f>
        <v>1000000</v>
      </c>
      <c r="N77" s="93">
        <f>L77*M77*(I77-F77)%</f>
        <v>999557.18155189289</v>
      </c>
    </row>
    <row r="78" spans="1:14" s="38" customFormat="1" ht="15.6" customHeight="1" x14ac:dyDescent="0.25">
      <c r="A78" s="15">
        <v>1</v>
      </c>
      <c r="B78" s="16" t="s">
        <v>36</v>
      </c>
      <c r="C78" s="17">
        <f t="shared" ref="C78" si="26">$C$2</f>
        <v>44627</v>
      </c>
      <c r="D78" s="18">
        <v>44515</v>
      </c>
      <c r="E78" s="18">
        <v>44972</v>
      </c>
      <c r="F78" s="19">
        <f>F58</f>
        <v>98.929860978034483</v>
      </c>
      <c r="G78" s="36">
        <f>G58</f>
        <v>-0.01</v>
      </c>
      <c r="H78" s="21" t="str">
        <f>H58</f>
        <v>Markdown</v>
      </c>
      <c r="I78" s="19">
        <f>I58</f>
        <v>99.805770955202291</v>
      </c>
      <c r="J78" s="22">
        <f t="shared" ref="J78" si="27">ROUND(N78/K78,4)</f>
        <v>0.11070000000000001</v>
      </c>
      <c r="K78" s="61">
        <v>1582328.5064999999</v>
      </c>
      <c r="L78" s="24">
        <v>20</v>
      </c>
      <c r="M78" s="24">
        <v>1000000</v>
      </c>
      <c r="N78" s="24">
        <f>L78*M78*(I78-F78)%</f>
        <v>175181.99543356159</v>
      </c>
    </row>
    <row r="80" spans="1:14" x14ac:dyDescent="0.25">
      <c r="A80" s="10" t="s">
        <v>42</v>
      </c>
    </row>
    <row r="81" spans="1:14" ht="46.9" customHeight="1" x14ac:dyDescent="0.25">
      <c r="A81" s="87" t="s">
        <v>3</v>
      </c>
      <c r="B81" s="87" t="s">
        <v>4</v>
      </c>
      <c r="C81" s="87" t="s">
        <v>5</v>
      </c>
      <c r="D81" s="87" t="s">
        <v>6</v>
      </c>
      <c r="E81" s="87" t="s">
        <v>7</v>
      </c>
      <c r="F81" s="87" t="s">
        <v>8</v>
      </c>
      <c r="G81" s="88" t="s">
        <v>9</v>
      </c>
      <c r="H81" s="87" t="s">
        <v>10</v>
      </c>
      <c r="I81" s="87" t="s">
        <v>11</v>
      </c>
      <c r="J81" s="87" t="s">
        <v>12</v>
      </c>
      <c r="K81" s="89" t="s">
        <v>13</v>
      </c>
      <c r="L81" s="89" t="s">
        <v>14</v>
      </c>
      <c r="M81" s="89" t="s">
        <v>15</v>
      </c>
      <c r="N81" s="99" t="s">
        <v>16</v>
      </c>
    </row>
    <row r="82" spans="1:14" s="25" customFormat="1" hidden="1" x14ac:dyDescent="0.25">
      <c r="A82" s="15">
        <v>1</v>
      </c>
      <c r="B82" s="16" t="s">
        <v>32</v>
      </c>
      <c r="C82" s="17">
        <f>$C$2</f>
        <v>44627</v>
      </c>
      <c r="D82" s="18">
        <v>43054</v>
      </c>
      <c r="E82" s="18">
        <v>44515</v>
      </c>
      <c r="F82" s="19">
        <f t="shared" ref="F82:I83" si="28">F53</f>
        <v>101.3584</v>
      </c>
      <c r="G82" s="96">
        <f t="shared" si="28"/>
        <v>-2.5000000000000001E-3</v>
      </c>
      <c r="H82" s="19" t="str">
        <f t="shared" si="28"/>
        <v>Markdown</v>
      </c>
      <c r="I82" s="19">
        <f t="shared" si="28"/>
        <v>101.57729999999999</v>
      </c>
      <c r="J82" s="22">
        <f>ROUND(N82/K82,4)</f>
        <v>1E-4</v>
      </c>
      <c r="K82" s="23">
        <v>1420291.5149999999</v>
      </c>
      <c r="L82" s="24">
        <v>50</v>
      </c>
      <c r="M82" s="24">
        <f>M53</f>
        <v>1750</v>
      </c>
      <c r="N82" s="24">
        <f>L82*M82*(I82-F82)%</f>
        <v>191.53749999999192</v>
      </c>
    </row>
    <row r="83" spans="1:14" s="25" customFormat="1" hidden="1" x14ac:dyDescent="0.25">
      <c r="A83" s="15">
        <v>1</v>
      </c>
      <c r="B83" s="16" t="s">
        <v>22</v>
      </c>
      <c r="C83" s="17">
        <f>$C$2</f>
        <v>44627</v>
      </c>
      <c r="D83" s="18">
        <v>42768</v>
      </c>
      <c r="E83" s="18">
        <v>44959</v>
      </c>
      <c r="F83" s="22">
        <f t="shared" si="28"/>
        <v>100</v>
      </c>
      <c r="G83" s="96">
        <f t="shared" si="28"/>
        <v>7.4999999999999997E-3</v>
      </c>
      <c r="H83" s="19" t="str">
        <f t="shared" si="28"/>
        <v>Markup</v>
      </c>
      <c r="I83" s="22">
        <f t="shared" si="28"/>
        <v>96.942099999999996</v>
      </c>
      <c r="J83" s="22">
        <f>ROUND(N83/K83,4)</f>
        <v>-8.3000000000000004E-2</v>
      </c>
      <c r="K83" s="23">
        <v>1470701.8810000001</v>
      </c>
      <c r="L83" s="24">
        <v>40</v>
      </c>
      <c r="M83" s="24">
        <f>M54</f>
        <v>99840</v>
      </c>
      <c r="N83" s="91">
        <f>L83*M83*(I83-F83)%</f>
        <v>-122120.29440000014</v>
      </c>
    </row>
    <row r="84" spans="1:14" s="25" customFormat="1" ht="15.6" hidden="1" customHeight="1" x14ac:dyDescent="0.25">
      <c r="A84" s="15">
        <v>2</v>
      </c>
      <c r="B84" s="16" t="s">
        <v>34</v>
      </c>
      <c r="C84" s="17">
        <f>C83</f>
        <v>44627</v>
      </c>
      <c r="D84" s="18">
        <f>D55</f>
        <v>43055</v>
      </c>
      <c r="E84" s="18">
        <f>E55</f>
        <v>44881</v>
      </c>
      <c r="F84" s="22">
        <v>100.15263972144623</v>
      </c>
      <c r="G84" s="96">
        <f>G55</f>
        <v>-2.5000000000000001E-3</v>
      </c>
      <c r="H84" s="19" t="str">
        <f>H55</f>
        <v>Markdown</v>
      </c>
      <c r="I84" s="22">
        <f>I55</f>
        <v>101.57729999999999</v>
      </c>
      <c r="J84" s="22">
        <f>ROUND(N84/K84,4)</f>
        <v>2.0000000000000001E-4</v>
      </c>
      <c r="K84" s="23">
        <v>1312435.9380999999</v>
      </c>
      <c r="L84" s="24">
        <v>10</v>
      </c>
      <c r="M84" s="24">
        <f>M55</f>
        <v>1750</v>
      </c>
      <c r="N84" s="91">
        <f>L84*M84*(I84-F84)%</f>
        <v>249.31554874690784</v>
      </c>
    </row>
    <row r="85" spans="1:14" s="25" customFormat="1" hidden="1" x14ac:dyDescent="0.25">
      <c r="A85" s="49"/>
      <c r="B85" s="50"/>
      <c r="C85" s="51"/>
      <c r="D85" s="52"/>
      <c r="E85" s="52"/>
      <c r="F85" s="56"/>
      <c r="G85" s="100"/>
      <c r="H85" s="53"/>
      <c r="I85" s="56"/>
      <c r="J85" s="56"/>
      <c r="K85" s="57"/>
      <c r="L85" s="58"/>
      <c r="M85" s="58"/>
      <c r="N85" s="58"/>
    </row>
    <row r="86" spans="1:14" hidden="1" x14ac:dyDescent="0.25"/>
    <row r="87" spans="1:14" s="25" customFormat="1" ht="15.6" hidden="1" customHeight="1" x14ac:dyDescent="0.25">
      <c r="A87" s="21">
        <v>1</v>
      </c>
      <c r="B87" s="38" t="s">
        <v>17</v>
      </c>
      <c r="C87" s="17">
        <f t="shared" ref="C87:C91" si="29">$C$2</f>
        <v>44627</v>
      </c>
      <c r="D87" s="101">
        <v>42446</v>
      </c>
      <c r="E87" s="101">
        <v>46098</v>
      </c>
      <c r="F87" s="95">
        <f>F27</f>
        <v>101.3260377580639</v>
      </c>
      <c r="G87" s="20">
        <f>G27</f>
        <v>4.0000000000000001E-3</v>
      </c>
      <c r="H87" s="102" t="str">
        <f>H27</f>
        <v>Markup</v>
      </c>
      <c r="I87" s="95">
        <f>I27</f>
        <v>101.00484566431594</v>
      </c>
      <c r="J87" s="103">
        <f t="shared" ref="J87:J92" si="30">ROUND(N87/K87,4)</f>
        <v>-3.5000000000000001E-3</v>
      </c>
      <c r="K87" s="24">
        <v>46240802.100500003</v>
      </c>
      <c r="L87" s="24">
        <v>15028</v>
      </c>
      <c r="M87" s="24">
        <f>M27</f>
        <v>3333</v>
      </c>
      <c r="N87" s="24">
        <f t="shared" ref="N87:N92" si="31">L87*M87*(I87-F87)%</f>
        <v>-160879.73657886573</v>
      </c>
    </row>
    <row r="88" spans="1:14" s="25" customFormat="1" ht="15.6" hidden="1" customHeight="1" x14ac:dyDescent="0.25">
      <c r="A88" s="21">
        <v>2</v>
      </c>
      <c r="B88" s="38" t="s">
        <v>41</v>
      </c>
      <c r="C88" s="17">
        <f t="shared" si="29"/>
        <v>44627</v>
      </c>
      <c r="D88" s="101">
        <v>43213</v>
      </c>
      <c r="E88" s="101">
        <v>46866</v>
      </c>
      <c r="F88" s="95" t="e">
        <f>#REF!</f>
        <v>#REF!</v>
      </c>
      <c r="G88" s="20" t="e">
        <f>#REF!</f>
        <v>#REF!</v>
      </c>
      <c r="H88" s="95" t="e">
        <f>#REF!</f>
        <v>#REF!</v>
      </c>
      <c r="I88" s="95" t="e">
        <f>#REF!</f>
        <v>#REF!</v>
      </c>
      <c r="J88" s="103" t="e">
        <f t="shared" si="30"/>
        <v>#REF!</v>
      </c>
      <c r="K88" s="24">
        <v>44396427.817599997</v>
      </c>
      <c r="L88" s="24">
        <v>80</v>
      </c>
      <c r="M88" s="24" t="e">
        <f>#REF!</f>
        <v>#REF!</v>
      </c>
      <c r="N88" s="91" t="e">
        <f t="shared" si="31"/>
        <v>#REF!</v>
      </c>
    </row>
    <row r="89" spans="1:14" s="25" customFormat="1" ht="15.6" hidden="1" customHeight="1" x14ac:dyDescent="0.25">
      <c r="A89" s="21">
        <v>4</v>
      </c>
      <c r="B89" s="38" t="s">
        <v>22</v>
      </c>
      <c r="C89" s="17">
        <f t="shared" si="29"/>
        <v>44627</v>
      </c>
      <c r="D89" s="101">
        <v>42768</v>
      </c>
      <c r="E89" s="101">
        <v>44959</v>
      </c>
      <c r="F89" s="103">
        <f>F54</f>
        <v>100</v>
      </c>
      <c r="G89" s="20">
        <f>G54</f>
        <v>7.4999999999999997E-3</v>
      </c>
      <c r="H89" s="95" t="str">
        <f>H30</f>
        <v>Markdown</v>
      </c>
      <c r="I89" s="103">
        <f>I54</f>
        <v>96.942099999999996</v>
      </c>
      <c r="J89" s="103">
        <f t="shared" si="30"/>
        <v>-4.2999999999999997E-2</v>
      </c>
      <c r="K89" s="24">
        <v>34059131.466499999</v>
      </c>
      <c r="L89" s="24">
        <v>480</v>
      </c>
      <c r="M89" s="24">
        <f>M54</f>
        <v>99840</v>
      </c>
      <c r="N89" s="91">
        <f t="shared" si="31"/>
        <v>-1465443.5328000018</v>
      </c>
    </row>
    <row r="90" spans="1:14" s="25" customFormat="1" ht="15.6" hidden="1" customHeight="1" x14ac:dyDescent="0.25">
      <c r="A90" s="15">
        <v>6</v>
      </c>
      <c r="B90" s="16" t="s">
        <v>24</v>
      </c>
      <c r="C90" s="17">
        <f t="shared" si="29"/>
        <v>44627</v>
      </c>
      <c r="D90" s="18">
        <v>43160</v>
      </c>
      <c r="E90" s="18">
        <v>44986</v>
      </c>
      <c r="F90" s="19">
        <f>F32</f>
        <v>102.26934123074804</v>
      </c>
      <c r="G90" s="96">
        <f>G32</f>
        <v>6.0000000000000001E-3</v>
      </c>
      <c r="H90" s="19" t="str">
        <f>H32</f>
        <v>Markup</v>
      </c>
      <c r="I90" s="19">
        <f>I32</f>
        <v>99.775423122368352</v>
      </c>
      <c r="J90" s="22">
        <f t="shared" si="30"/>
        <v>-2.8299999999999999E-2</v>
      </c>
      <c r="K90" s="23">
        <v>22019796.251699999</v>
      </c>
      <c r="L90" s="24">
        <v>250</v>
      </c>
      <c r="M90" s="24">
        <v>100000</v>
      </c>
      <c r="N90" s="91">
        <f t="shared" si="31"/>
        <v>-623479.52709492203</v>
      </c>
    </row>
    <row r="91" spans="1:14" s="25" customFormat="1" ht="15.6" hidden="1" customHeight="1" x14ac:dyDescent="0.25">
      <c r="A91" s="15">
        <v>2</v>
      </c>
      <c r="B91" s="16" t="s">
        <v>26</v>
      </c>
      <c r="C91" s="17">
        <f t="shared" si="29"/>
        <v>44627</v>
      </c>
      <c r="D91" s="18">
        <v>42419</v>
      </c>
      <c r="E91" s="18">
        <v>46072</v>
      </c>
      <c r="F91" s="19">
        <f>F76</f>
        <v>100.15263972144623</v>
      </c>
      <c r="G91" s="20">
        <f>G76</f>
        <v>-1.5E-3</v>
      </c>
      <c r="H91" s="21" t="e">
        <f>H76</f>
        <v>#REF!</v>
      </c>
      <c r="I91" s="19">
        <f>I76</f>
        <v>100.59486125493441</v>
      </c>
      <c r="J91" s="22">
        <f t="shared" si="30"/>
        <v>4.7800000000000002E-2</v>
      </c>
      <c r="K91" s="24">
        <v>46240802.100500003</v>
      </c>
      <c r="L91" s="24">
        <v>500</v>
      </c>
      <c r="M91" s="24">
        <f>M64</f>
        <v>1000000</v>
      </c>
      <c r="N91" s="91">
        <f t="shared" si="31"/>
        <v>2211107.6674408992</v>
      </c>
    </row>
    <row r="92" spans="1:14" ht="15.6" hidden="1" customHeight="1" x14ac:dyDescent="0.25">
      <c r="A92" s="15">
        <v>2</v>
      </c>
      <c r="B92" s="16" t="s">
        <v>29</v>
      </c>
      <c r="C92" s="17" t="e">
        <f>#REF!</f>
        <v>#REF!</v>
      </c>
      <c r="D92" s="17" t="e">
        <f>#REF!</f>
        <v>#REF!</v>
      </c>
      <c r="E92" s="17" t="e">
        <f>#REF!</f>
        <v>#REF!</v>
      </c>
      <c r="F92" s="95" t="e">
        <f>#REF!</f>
        <v>#REF!</v>
      </c>
      <c r="G92" s="20" t="e">
        <f>#REF!</f>
        <v>#REF!</v>
      </c>
      <c r="H92" s="36" t="e">
        <f>#REF!</f>
        <v>#REF!</v>
      </c>
      <c r="I92" s="95" t="e">
        <f>#REF!</f>
        <v>#REF!</v>
      </c>
      <c r="J92" s="22" t="e">
        <f t="shared" si="30"/>
        <v>#REF!</v>
      </c>
      <c r="K92" s="23">
        <v>36518289.285400003</v>
      </c>
      <c r="L92" s="24">
        <v>2000</v>
      </c>
      <c r="M92" s="24" t="e">
        <f>#REF!</f>
        <v>#REF!</v>
      </c>
      <c r="N92" s="91" t="e">
        <f t="shared" si="31"/>
        <v>#REF!</v>
      </c>
    </row>
    <row r="93" spans="1:14" s="25" customFormat="1" ht="15.6" hidden="1" customHeight="1" x14ac:dyDescent="0.25">
      <c r="A93" s="15">
        <v>3</v>
      </c>
      <c r="B93" s="16" t="s">
        <v>24</v>
      </c>
      <c r="C93" s="17">
        <f>$C$2</f>
        <v>44627</v>
      </c>
      <c r="D93" s="17">
        <f t="shared" ref="D93:J93" si="32">D32</f>
        <v>43213</v>
      </c>
      <c r="E93" s="17">
        <f t="shared" si="32"/>
        <v>46866</v>
      </c>
      <c r="F93" s="19">
        <f t="shared" si="32"/>
        <v>102.26934123074804</v>
      </c>
      <c r="G93" s="96">
        <f t="shared" si="32"/>
        <v>6.0000000000000001E-3</v>
      </c>
      <c r="H93" s="19" t="str">
        <f t="shared" si="32"/>
        <v>Markup</v>
      </c>
      <c r="I93" s="19">
        <f t="shared" si="32"/>
        <v>99.775423122368352</v>
      </c>
      <c r="J93" s="19">
        <f t="shared" si="32"/>
        <v>-3.8399999999999997E-2</v>
      </c>
      <c r="K93" s="23">
        <v>36518289.285400003</v>
      </c>
      <c r="L93" s="104">
        <v>1000</v>
      </c>
      <c r="M93" s="104">
        <f>M32</f>
        <v>99860</v>
      </c>
      <c r="N93" s="105">
        <f>N32</f>
        <v>-4308438.0578383645</v>
      </c>
    </row>
    <row r="94" spans="1:14" s="25" customFormat="1" ht="15.6" hidden="1" customHeight="1" x14ac:dyDescent="0.25">
      <c r="A94" s="15">
        <v>3</v>
      </c>
      <c r="B94" s="16" t="s">
        <v>39</v>
      </c>
      <c r="C94" s="17">
        <f>$C$2</f>
        <v>44627</v>
      </c>
      <c r="D94" s="18">
        <v>43055</v>
      </c>
      <c r="E94" s="18">
        <v>44881</v>
      </c>
      <c r="F94" s="19">
        <f>F29</f>
        <v>101.3260377580639</v>
      </c>
      <c r="G94" s="98">
        <f>G29</f>
        <v>4.0000000000000001E-3</v>
      </c>
      <c r="H94" s="19" t="str">
        <f>H29</f>
        <v>Markup</v>
      </c>
      <c r="I94" s="19">
        <f>I29</f>
        <v>101.00484566431594</v>
      </c>
      <c r="J94" s="22">
        <f>ROUND(N94/K94,4)</f>
        <v>-4.0000000000000002E-4</v>
      </c>
      <c r="K94" s="24">
        <v>27471837.1897</v>
      </c>
      <c r="L94" s="24">
        <v>1000</v>
      </c>
      <c r="M94" s="24">
        <f>M29</f>
        <v>3333</v>
      </c>
      <c r="N94" s="91">
        <f t="shared" ref="N94:N99" si="33">L94*M94*(I94-F94)%</f>
        <v>-10705.332484619759</v>
      </c>
    </row>
    <row r="95" spans="1:14" s="25" customFormat="1" ht="15.6" hidden="1" customHeight="1" x14ac:dyDescent="0.25">
      <c r="A95" s="15">
        <v>4</v>
      </c>
      <c r="B95" s="16" t="s">
        <v>26</v>
      </c>
      <c r="C95" s="17">
        <f>$C$2</f>
        <v>44627</v>
      </c>
      <c r="D95" s="18">
        <f t="shared" ref="D95:I95" si="34">D76</f>
        <v>43839</v>
      </c>
      <c r="E95" s="18">
        <f t="shared" si="34"/>
        <v>47492</v>
      </c>
      <c r="F95" s="19">
        <f t="shared" si="34"/>
        <v>100.15263972144623</v>
      </c>
      <c r="G95" s="98">
        <f t="shared" si="34"/>
        <v>-1.5E-3</v>
      </c>
      <c r="H95" s="18" t="e">
        <f t="shared" si="34"/>
        <v>#REF!</v>
      </c>
      <c r="I95" s="103">
        <f t="shared" si="34"/>
        <v>100.59486125493441</v>
      </c>
      <c r="J95" s="22">
        <f>ROUND(N95/K95,4)</f>
        <v>6.4299999999999996E-2</v>
      </c>
      <c r="K95" s="24">
        <v>34405774.509999998</v>
      </c>
      <c r="L95" s="24">
        <v>500</v>
      </c>
      <c r="M95" s="24">
        <f>M76</f>
        <v>1000000</v>
      </c>
      <c r="N95" s="91">
        <f t="shared" si="33"/>
        <v>2211107.6674408992</v>
      </c>
    </row>
    <row r="96" spans="1:14" s="25" customFormat="1" ht="15.6" hidden="1" customHeight="1" x14ac:dyDescent="0.25">
      <c r="A96" s="15">
        <v>4</v>
      </c>
      <c r="B96" s="16" t="s">
        <v>34</v>
      </c>
      <c r="C96" s="17">
        <f>C95</f>
        <v>44627</v>
      </c>
      <c r="D96" s="18">
        <f>D84</f>
        <v>43055</v>
      </c>
      <c r="E96" s="18">
        <f>E84</f>
        <v>44881</v>
      </c>
      <c r="F96" s="22">
        <f>F84</f>
        <v>100.15263972144623</v>
      </c>
      <c r="G96" s="96">
        <f>G84</f>
        <v>-2.5000000000000001E-3</v>
      </c>
      <c r="H96" s="19" t="e">
        <f>#REF!</f>
        <v>#REF!</v>
      </c>
      <c r="I96" s="22">
        <f>I84</f>
        <v>101.57729999999999</v>
      </c>
      <c r="J96" s="22">
        <f>ROUND(N96/K96,4)</f>
        <v>1E-4</v>
      </c>
      <c r="K96" s="23">
        <v>34460129.815899998</v>
      </c>
      <c r="L96" s="24">
        <v>100</v>
      </c>
      <c r="M96" s="24">
        <f>M84</f>
        <v>1750</v>
      </c>
      <c r="N96" s="91">
        <f t="shared" si="33"/>
        <v>2493.1554874690783</v>
      </c>
    </row>
    <row r="97" spans="1:14" s="25" customFormat="1" ht="15.6" hidden="1" customHeight="1" x14ac:dyDescent="0.25">
      <c r="A97" s="26">
        <v>6</v>
      </c>
      <c r="B97" s="27" t="s">
        <v>34</v>
      </c>
      <c r="C97" s="28">
        <f>C96</f>
        <v>44627</v>
      </c>
      <c r="D97" s="29">
        <f>D74</f>
        <v>43055</v>
      </c>
      <c r="E97" s="29">
        <f>E74</f>
        <v>44881</v>
      </c>
      <c r="F97" s="33">
        <f>F55</f>
        <v>97.646500000000003</v>
      </c>
      <c r="G97" s="106">
        <f>G84</f>
        <v>-2.5000000000000001E-3</v>
      </c>
      <c r="H97" s="30" t="str">
        <f>H74</f>
        <v>Markdown</v>
      </c>
      <c r="I97" s="33">
        <f>I55</f>
        <v>101.57729999999999</v>
      </c>
      <c r="J97" s="33">
        <f>ROUND(N97/K97,4)</f>
        <v>0.1154</v>
      </c>
      <c r="K97" s="35">
        <v>34059131.466499999</v>
      </c>
      <c r="L97" s="35">
        <v>100</v>
      </c>
      <c r="M97" s="35">
        <f>M77</f>
        <v>1000000</v>
      </c>
      <c r="N97" s="93">
        <f t="shared" si="33"/>
        <v>3930799.9999999907</v>
      </c>
    </row>
    <row r="98" spans="1:14" s="38" customFormat="1" ht="15.6" customHeight="1" x14ac:dyDescent="0.25">
      <c r="A98" s="15">
        <v>1</v>
      </c>
      <c r="B98" s="16" t="s">
        <v>36</v>
      </c>
      <c r="C98" s="17">
        <f t="shared" ref="C98" si="35">$C$2</f>
        <v>44627</v>
      </c>
      <c r="D98" s="18">
        <v>44515</v>
      </c>
      <c r="E98" s="18">
        <v>44972</v>
      </c>
      <c r="F98" s="19">
        <f>F78</f>
        <v>98.929860978034483</v>
      </c>
      <c r="G98" s="36">
        <f>G78</f>
        <v>-0.01</v>
      </c>
      <c r="H98" s="21" t="str">
        <f>H78</f>
        <v>Markdown</v>
      </c>
      <c r="I98" s="19">
        <f>I78</f>
        <v>99.805770955202291</v>
      </c>
      <c r="J98" s="22">
        <f t="shared" ref="J98" si="36">ROUND(N98/K98,4)</f>
        <v>2.4400000000000002E-2</v>
      </c>
      <c r="K98" s="61">
        <v>80834849.276099995</v>
      </c>
      <c r="L98" s="24">
        <v>225</v>
      </c>
      <c r="M98" s="24">
        <v>1000000</v>
      </c>
      <c r="N98" s="24">
        <f t="shared" si="33"/>
        <v>1970797.4486275681</v>
      </c>
    </row>
    <row r="99" spans="1:14" s="25" customFormat="1" x14ac:dyDescent="0.25">
      <c r="A99" s="15">
        <v>2</v>
      </c>
      <c r="B99" s="16" t="s">
        <v>38</v>
      </c>
      <c r="C99" s="17">
        <f>$C$2</f>
        <v>44627</v>
      </c>
      <c r="D99" s="18">
        <v>43069</v>
      </c>
      <c r="E99" s="18">
        <v>45260</v>
      </c>
      <c r="F99" s="19">
        <v>100.30174007233062</v>
      </c>
      <c r="G99" s="36">
        <v>2.5000000000000001E-3</v>
      </c>
      <c r="H99" s="107" t="s">
        <v>20</v>
      </c>
      <c r="I99" s="19">
        <v>100.07567691615927</v>
      </c>
      <c r="J99" s="22">
        <f>ROUND(N99/K99,4)</f>
        <v>-2E-3</v>
      </c>
      <c r="K99" s="59">
        <v>80834849.276099995</v>
      </c>
      <c r="L99" s="24">
        <v>2033</v>
      </c>
      <c r="M99" s="24">
        <v>35000</v>
      </c>
      <c r="N99" s="108">
        <f t="shared" si="33"/>
        <v>-160855.23877372377</v>
      </c>
    </row>
  </sheetData>
  <pageMargins left="0.72" right="0.17" top="1.0900000000000001" bottom="1" header="0.5" footer="0.5"/>
  <pageSetup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21 Feb 2022</vt:lpstr>
      <vt:lpstr>07 Mar 2022</vt:lpstr>
      <vt:lpstr>'07 Mar 2022'!Print_Area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 Virani</dc:creator>
  <cp:lastModifiedBy>Hamza Saleem</cp:lastModifiedBy>
  <dcterms:created xsi:type="dcterms:W3CDTF">2022-03-07T12:22:50Z</dcterms:created>
  <dcterms:modified xsi:type="dcterms:W3CDTF">2022-03-08T06:44:33Z</dcterms:modified>
</cp:coreProperties>
</file>