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-srv\Departments\Taxation\Corporate Affairs\Board Meeting\176th BOD Meeting-3rd Quarter Financial Review\Working paper\Agenda No. 8\"/>
    </mc:Choice>
  </mc:AlternateContent>
  <bookViews>
    <workbookView xWindow="0" yWindow="0" windowWidth="23040" windowHeight="9384" activeTab="3"/>
  </bookViews>
  <sheets>
    <sheet name="21 March 2022" sheetId="2" r:id="rId1"/>
    <sheet name="04 Apr 2022" sheetId="3" r:id="rId2"/>
    <sheet name="11 Apr 2022" sheetId="4" r:id="rId3"/>
    <sheet name="18 Apr 2022" sheetId="5" r:id="rId4"/>
  </sheets>
  <definedNames>
    <definedName name="_xlnm.Print_Area" localSheetId="1">'04 Apr 2022'!$A$1:$N$104</definedName>
    <definedName name="_xlnm.Print_Area" localSheetId="2">'11 Apr 2022'!$A$1:$N$105</definedName>
    <definedName name="_xlnm.Print_Area" localSheetId="3">'18 Apr 2022'!$A$1:$N$105</definedName>
    <definedName name="_xlnm.Print_Area" localSheetId="0">'21 March 2022'!$A$1:$N$101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5" l="1"/>
  <c r="J7" i="5"/>
  <c r="N7" i="5"/>
  <c r="C8" i="5"/>
  <c r="N8" i="5"/>
  <c r="J8" i="5" s="1"/>
  <c r="C9" i="5"/>
  <c r="N9" i="5"/>
  <c r="J9" i="5" s="1"/>
  <c r="C10" i="5"/>
  <c r="N10" i="5"/>
  <c r="J10" i="5" s="1"/>
  <c r="C11" i="5"/>
  <c r="N11" i="5"/>
  <c r="J11" i="5" s="1"/>
  <c r="C12" i="5"/>
  <c r="J12" i="5"/>
  <c r="J77" i="5" s="1"/>
  <c r="N12" i="5"/>
  <c r="C13" i="5"/>
  <c r="N13" i="5"/>
  <c r="J13" i="5" s="1"/>
  <c r="C14" i="5"/>
  <c r="N14" i="5"/>
  <c r="J14" i="5" s="1"/>
  <c r="C15" i="5"/>
  <c r="J15" i="5"/>
  <c r="N15" i="5"/>
  <c r="C19" i="5"/>
  <c r="F19" i="5"/>
  <c r="G19" i="5"/>
  <c r="H19" i="5"/>
  <c r="I19" i="5"/>
  <c r="M19" i="5"/>
  <c r="N19" i="5" s="1"/>
  <c r="J19" i="5" s="1"/>
  <c r="C20" i="5"/>
  <c r="F20" i="5"/>
  <c r="G20" i="5"/>
  <c r="I20" i="5"/>
  <c r="M20" i="5"/>
  <c r="N20" i="5" s="1"/>
  <c r="J20" i="5" s="1"/>
  <c r="C21" i="5"/>
  <c r="N21" i="5"/>
  <c r="J21" i="5" s="1"/>
  <c r="C22" i="5"/>
  <c r="F22" i="5"/>
  <c r="G22" i="5"/>
  <c r="I22" i="5"/>
  <c r="M22" i="5"/>
  <c r="C23" i="5"/>
  <c r="N23" i="5"/>
  <c r="J23" i="5" s="1"/>
  <c r="C27" i="5"/>
  <c r="E27" i="5"/>
  <c r="F27" i="5"/>
  <c r="G27" i="5"/>
  <c r="I27" i="5"/>
  <c r="N27" i="5"/>
  <c r="J27" i="5" s="1"/>
  <c r="C28" i="5"/>
  <c r="F28" i="5"/>
  <c r="N28" i="5" s="1"/>
  <c r="J28" i="5" s="1"/>
  <c r="G28" i="5"/>
  <c r="H28" i="5"/>
  <c r="I28" i="5"/>
  <c r="M28" i="5"/>
  <c r="C29" i="5"/>
  <c r="F29" i="5"/>
  <c r="G29" i="5"/>
  <c r="G98" i="5" s="1"/>
  <c r="I29" i="5"/>
  <c r="K29" i="5"/>
  <c r="C30" i="5"/>
  <c r="D30" i="5"/>
  <c r="E30" i="5"/>
  <c r="F30" i="5"/>
  <c r="G30" i="5"/>
  <c r="H30" i="5"/>
  <c r="I30" i="5"/>
  <c r="M30" i="5"/>
  <c r="N30" i="5"/>
  <c r="J30" i="5" s="1"/>
  <c r="C31" i="5"/>
  <c r="F31" i="5"/>
  <c r="G31" i="5"/>
  <c r="H31" i="5"/>
  <c r="I31" i="5"/>
  <c r="M31" i="5"/>
  <c r="N31" i="5" s="1"/>
  <c r="J31" i="5" s="1"/>
  <c r="C32" i="5"/>
  <c r="J32" i="5"/>
  <c r="N32" i="5"/>
  <c r="C34" i="5"/>
  <c r="N34" i="5"/>
  <c r="J34" i="5" s="1"/>
  <c r="C35" i="5"/>
  <c r="C36" i="5" s="1"/>
  <c r="F35" i="5"/>
  <c r="N35" i="5" s="1"/>
  <c r="J35" i="5" s="1"/>
  <c r="G35" i="5"/>
  <c r="H35" i="5"/>
  <c r="I35" i="5"/>
  <c r="M35" i="5"/>
  <c r="M67" i="5" s="1"/>
  <c r="N36" i="5"/>
  <c r="J36" i="5" s="1"/>
  <c r="C37" i="5"/>
  <c r="F37" i="5"/>
  <c r="I37" i="5"/>
  <c r="N37" i="5"/>
  <c r="J37" i="5" s="1"/>
  <c r="C38" i="5"/>
  <c r="D38" i="5"/>
  <c r="E38" i="5"/>
  <c r="F38" i="5"/>
  <c r="N38" i="5" s="1"/>
  <c r="J38" i="5" s="1"/>
  <c r="G38" i="5"/>
  <c r="H38" i="5"/>
  <c r="I38" i="5"/>
  <c r="C42" i="5"/>
  <c r="C53" i="5" s="1"/>
  <c r="F42" i="5"/>
  <c r="G42" i="5"/>
  <c r="H42" i="5"/>
  <c r="I42" i="5"/>
  <c r="M42" i="5"/>
  <c r="N42" i="5"/>
  <c r="J42" i="5" s="1"/>
  <c r="C43" i="5"/>
  <c r="D43" i="5"/>
  <c r="E43" i="5"/>
  <c r="F43" i="5"/>
  <c r="G43" i="5"/>
  <c r="H43" i="5"/>
  <c r="I43" i="5"/>
  <c r="I54" i="5" s="1"/>
  <c r="J43" i="5"/>
  <c r="M43" i="5"/>
  <c r="M54" i="5" s="1"/>
  <c r="N43" i="5"/>
  <c r="C44" i="5"/>
  <c r="E44" i="5"/>
  <c r="F44" i="5"/>
  <c r="G44" i="5"/>
  <c r="I44" i="5"/>
  <c r="I56" i="5" s="1"/>
  <c r="J44" i="5"/>
  <c r="M44" i="5"/>
  <c r="M56" i="5" s="1"/>
  <c r="M86" i="5" s="1"/>
  <c r="N44" i="5"/>
  <c r="C45" i="5"/>
  <c r="J45" i="5"/>
  <c r="M45" i="5"/>
  <c r="N45" i="5"/>
  <c r="C46" i="5"/>
  <c r="F46" i="5"/>
  <c r="F59" i="5" s="1"/>
  <c r="F79" i="5" s="1"/>
  <c r="G46" i="5"/>
  <c r="G59" i="5" s="1"/>
  <c r="G79" i="5" s="1"/>
  <c r="I46" i="5"/>
  <c r="I59" i="5" s="1"/>
  <c r="M46" i="5"/>
  <c r="C47" i="5"/>
  <c r="D47" i="5"/>
  <c r="E47" i="5"/>
  <c r="F47" i="5"/>
  <c r="G47" i="5"/>
  <c r="I47" i="5"/>
  <c r="M47" i="5"/>
  <c r="C48" i="5"/>
  <c r="N48" i="5"/>
  <c r="J48" i="5" s="1"/>
  <c r="C49" i="5"/>
  <c r="F49" i="5"/>
  <c r="I49" i="5"/>
  <c r="D53" i="5"/>
  <c r="E53" i="5"/>
  <c r="F53" i="5"/>
  <c r="N53" i="5" s="1"/>
  <c r="J53" i="5" s="1"/>
  <c r="G53" i="5"/>
  <c r="H53" i="5"/>
  <c r="I53" i="5"/>
  <c r="M53" i="5"/>
  <c r="C54" i="5"/>
  <c r="F54" i="5"/>
  <c r="G54" i="5"/>
  <c r="H54" i="5"/>
  <c r="N54" i="5"/>
  <c r="J54" i="5" s="1"/>
  <c r="C55" i="5"/>
  <c r="F55" i="5"/>
  <c r="G55" i="5"/>
  <c r="H55" i="5"/>
  <c r="I55" i="5"/>
  <c r="M55" i="5"/>
  <c r="N55" i="5"/>
  <c r="J55" i="5" s="1"/>
  <c r="C56" i="5"/>
  <c r="E56" i="5"/>
  <c r="F56" i="5"/>
  <c r="N56" i="5" s="1"/>
  <c r="J56" i="5" s="1"/>
  <c r="G56" i="5"/>
  <c r="C57" i="5"/>
  <c r="M57" i="5"/>
  <c r="C58" i="5"/>
  <c r="G58" i="5"/>
  <c r="I58" i="5"/>
  <c r="I88" i="5" s="1"/>
  <c r="I100" i="5" s="1"/>
  <c r="K58" i="5"/>
  <c r="M58" i="5"/>
  <c r="M88" i="5" s="1"/>
  <c r="N58" i="5"/>
  <c r="J58" i="5" s="1"/>
  <c r="C59" i="5"/>
  <c r="J59" i="5"/>
  <c r="M59" i="5"/>
  <c r="N59" i="5"/>
  <c r="C60" i="5"/>
  <c r="D60" i="5"/>
  <c r="E60" i="5"/>
  <c r="F60" i="5"/>
  <c r="G60" i="5"/>
  <c r="I60" i="5"/>
  <c r="M60" i="5"/>
  <c r="M81" i="5" s="1"/>
  <c r="C61" i="5"/>
  <c r="F61" i="5"/>
  <c r="G61" i="5"/>
  <c r="I61" i="5"/>
  <c r="I82" i="5" s="1"/>
  <c r="J61" i="5"/>
  <c r="N61" i="5"/>
  <c r="C62" i="5"/>
  <c r="F62" i="5"/>
  <c r="I62" i="5"/>
  <c r="N62" i="5" s="1"/>
  <c r="J62" i="5" s="1"/>
  <c r="C66" i="5"/>
  <c r="F66" i="5"/>
  <c r="G66" i="5"/>
  <c r="H66" i="5"/>
  <c r="I66" i="5"/>
  <c r="M66" i="5"/>
  <c r="C67" i="5"/>
  <c r="G67" i="5"/>
  <c r="H67" i="5"/>
  <c r="I67" i="5"/>
  <c r="C68" i="5"/>
  <c r="D68" i="5"/>
  <c r="D80" i="5" s="1"/>
  <c r="D99" i="5" s="1"/>
  <c r="E68" i="5"/>
  <c r="E80" i="5" s="1"/>
  <c r="E99" i="5" s="1"/>
  <c r="G68" i="5"/>
  <c r="H68" i="5"/>
  <c r="I68" i="5"/>
  <c r="M68" i="5"/>
  <c r="M80" i="5" s="1"/>
  <c r="N68" i="5"/>
  <c r="J68" i="5" s="1"/>
  <c r="C71" i="5"/>
  <c r="F71" i="5"/>
  <c r="N71" i="5" s="1"/>
  <c r="J71" i="5" s="1"/>
  <c r="G71" i="5"/>
  <c r="H71" i="5"/>
  <c r="I71" i="5"/>
  <c r="M71" i="5"/>
  <c r="C72" i="5"/>
  <c r="F72" i="5"/>
  <c r="N72" i="5" s="1"/>
  <c r="J72" i="5" s="1"/>
  <c r="G72" i="5"/>
  <c r="H72" i="5"/>
  <c r="I72" i="5"/>
  <c r="M72" i="5"/>
  <c r="C73" i="5"/>
  <c r="G73" i="5"/>
  <c r="H73" i="5"/>
  <c r="I73" i="5"/>
  <c r="M73" i="5"/>
  <c r="C74" i="5"/>
  <c r="F74" i="5"/>
  <c r="G74" i="5"/>
  <c r="H74" i="5"/>
  <c r="I74" i="5"/>
  <c r="N74" i="5" s="1"/>
  <c r="J74" i="5" s="1"/>
  <c r="C75" i="5"/>
  <c r="F75" i="5"/>
  <c r="G75" i="5"/>
  <c r="H75" i="5"/>
  <c r="I75" i="5"/>
  <c r="C76" i="5"/>
  <c r="D76" i="5"/>
  <c r="E76" i="5"/>
  <c r="F76" i="5"/>
  <c r="N76" i="5" s="1"/>
  <c r="J76" i="5" s="1"/>
  <c r="G76" i="5"/>
  <c r="H76" i="5"/>
  <c r="I76" i="5"/>
  <c r="M76" i="5"/>
  <c r="C77" i="5"/>
  <c r="D77" i="5"/>
  <c r="E77" i="5"/>
  <c r="F77" i="5"/>
  <c r="G77" i="5"/>
  <c r="H77" i="5"/>
  <c r="I77" i="5"/>
  <c r="M77" i="5"/>
  <c r="N77" i="5"/>
  <c r="C78" i="5"/>
  <c r="F78" i="5"/>
  <c r="G78" i="5"/>
  <c r="H78" i="5"/>
  <c r="I78" i="5"/>
  <c r="M78" i="5"/>
  <c r="N78" i="5"/>
  <c r="J78" i="5" s="1"/>
  <c r="C79" i="5"/>
  <c r="C80" i="5" s="1"/>
  <c r="C81" i="5" s="1"/>
  <c r="D79" i="5"/>
  <c r="E79" i="5"/>
  <c r="H79" i="5"/>
  <c r="I79" i="5"/>
  <c r="M79" i="5"/>
  <c r="F80" i="5"/>
  <c r="F99" i="5" s="1"/>
  <c r="G80" i="5"/>
  <c r="G95" i="5" s="1"/>
  <c r="H80" i="5"/>
  <c r="H99" i="5" s="1"/>
  <c r="I80" i="5"/>
  <c r="D81" i="5"/>
  <c r="E81" i="5"/>
  <c r="F81" i="5"/>
  <c r="G81" i="5"/>
  <c r="H81" i="5"/>
  <c r="I81" i="5"/>
  <c r="N81" i="5"/>
  <c r="J81" i="5" s="1"/>
  <c r="C82" i="5"/>
  <c r="F82" i="5"/>
  <c r="F102" i="5" s="1"/>
  <c r="G82" i="5"/>
  <c r="C86" i="5"/>
  <c r="G86" i="5"/>
  <c r="H86" i="5"/>
  <c r="I86" i="5"/>
  <c r="C87" i="5"/>
  <c r="F87" i="5"/>
  <c r="G87" i="5"/>
  <c r="H87" i="5"/>
  <c r="I87" i="5"/>
  <c r="C88" i="5"/>
  <c r="D88" i="5"/>
  <c r="D100" i="5" s="1"/>
  <c r="E88" i="5"/>
  <c r="E100" i="5" s="1"/>
  <c r="G88" i="5"/>
  <c r="H88" i="5"/>
  <c r="C91" i="5"/>
  <c r="F91" i="5"/>
  <c r="N91" i="5" s="1"/>
  <c r="J91" i="5" s="1"/>
  <c r="G91" i="5"/>
  <c r="H91" i="5"/>
  <c r="I91" i="5"/>
  <c r="M91" i="5"/>
  <c r="C92" i="5"/>
  <c r="F92" i="5"/>
  <c r="N92" i="5" s="1"/>
  <c r="J92" i="5" s="1"/>
  <c r="G92" i="5"/>
  <c r="H92" i="5"/>
  <c r="I92" i="5"/>
  <c r="M92" i="5"/>
  <c r="C93" i="5"/>
  <c r="F93" i="5"/>
  <c r="G93" i="5"/>
  <c r="H93" i="5"/>
  <c r="I93" i="5"/>
  <c r="C94" i="5"/>
  <c r="F94" i="5"/>
  <c r="G94" i="5"/>
  <c r="H94" i="5"/>
  <c r="I94" i="5"/>
  <c r="N94" i="5" s="1"/>
  <c r="J94" i="5" s="1"/>
  <c r="C95" i="5"/>
  <c r="F95" i="5"/>
  <c r="I95" i="5"/>
  <c r="C96" i="5"/>
  <c r="D96" i="5"/>
  <c r="E96" i="5"/>
  <c r="F96" i="5"/>
  <c r="G96" i="5"/>
  <c r="H96" i="5"/>
  <c r="I96" i="5"/>
  <c r="M96" i="5"/>
  <c r="N96" i="5"/>
  <c r="J96" i="5" s="1"/>
  <c r="C97" i="5"/>
  <c r="D97" i="5"/>
  <c r="E97" i="5"/>
  <c r="F97" i="5"/>
  <c r="G97" i="5"/>
  <c r="H97" i="5"/>
  <c r="I97" i="5"/>
  <c r="J97" i="5"/>
  <c r="M97" i="5"/>
  <c r="N97" i="5"/>
  <c r="C98" i="5"/>
  <c r="H98" i="5"/>
  <c r="I98" i="5"/>
  <c r="M98" i="5"/>
  <c r="C99" i="5"/>
  <c r="C100" i="5" s="1"/>
  <c r="C101" i="5" s="1"/>
  <c r="G99" i="5"/>
  <c r="I99" i="5"/>
  <c r="F100" i="5"/>
  <c r="G100" i="5"/>
  <c r="H100" i="5"/>
  <c r="D101" i="5"/>
  <c r="E101" i="5"/>
  <c r="F101" i="5"/>
  <c r="G101" i="5"/>
  <c r="H101" i="5"/>
  <c r="M101" i="5"/>
  <c r="C102" i="5"/>
  <c r="G102" i="5"/>
  <c r="C103" i="5"/>
  <c r="N103" i="5"/>
  <c r="J103" i="5" s="1"/>
  <c r="N46" i="5" l="1"/>
  <c r="J46" i="5" s="1"/>
  <c r="F98" i="5"/>
  <c r="N98" i="5" s="1"/>
  <c r="J98" i="5" s="1"/>
  <c r="N29" i="5"/>
  <c r="J29" i="5" s="1"/>
  <c r="F86" i="5"/>
  <c r="N79" i="5"/>
  <c r="J79" i="5" s="1"/>
  <c r="F73" i="5"/>
  <c r="N73" i="5" s="1"/>
  <c r="J73" i="5" s="1"/>
  <c r="M100" i="5"/>
  <c r="N100" i="5" s="1"/>
  <c r="J100" i="5" s="1"/>
  <c r="N88" i="5"/>
  <c r="J88" i="5" s="1"/>
  <c r="I102" i="5"/>
  <c r="N102" i="5" s="1"/>
  <c r="J102" i="5" s="1"/>
  <c r="N82" i="5"/>
  <c r="J82" i="5" s="1"/>
  <c r="N80" i="5"/>
  <c r="J80" i="5" s="1"/>
  <c r="M99" i="5"/>
  <c r="N99" i="5" s="1"/>
  <c r="J99" i="5" s="1"/>
  <c r="H95" i="5"/>
  <c r="F67" i="5"/>
  <c r="N67" i="5" s="1"/>
  <c r="J67" i="5" s="1"/>
  <c r="N47" i="5"/>
  <c r="J47" i="5" s="1"/>
  <c r="N57" i="5"/>
  <c r="J57" i="5" s="1"/>
  <c r="M87" i="5"/>
  <c r="N87" i="5" s="1"/>
  <c r="J87" i="5" s="1"/>
  <c r="M93" i="5"/>
  <c r="N93" i="5" s="1"/>
  <c r="J93" i="5" s="1"/>
  <c r="N60" i="5"/>
  <c r="J60" i="5" s="1"/>
  <c r="N49" i="5"/>
  <c r="J49" i="5" s="1"/>
  <c r="N86" i="5"/>
  <c r="J86" i="5" s="1"/>
  <c r="N22" i="5"/>
  <c r="J22" i="5" s="1"/>
  <c r="N66" i="5"/>
  <c r="J66" i="5" s="1"/>
  <c r="I101" i="5"/>
  <c r="N101" i="5" s="1"/>
  <c r="J101" i="5" s="1"/>
  <c r="M95" i="5"/>
  <c r="N95" i="5" s="1"/>
  <c r="J95" i="5" s="1"/>
  <c r="M75" i="5"/>
  <c r="N75" i="5" s="1"/>
  <c r="J75" i="5" s="1"/>
  <c r="C7" i="4"/>
  <c r="N7" i="4"/>
  <c r="J7" i="4" s="1"/>
  <c r="C8" i="4"/>
  <c r="N8" i="4"/>
  <c r="J8" i="4" s="1"/>
  <c r="C9" i="4"/>
  <c r="J9" i="4"/>
  <c r="N9" i="4"/>
  <c r="C10" i="4"/>
  <c r="J10" i="4"/>
  <c r="N10" i="4"/>
  <c r="C11" i="4"/>
  <c r="N11" i="4"/>
  <c r="J11" i="4" s="1"/>
  <c r="C12" i="4"/>
  <c r="N12" i="4"/>
  <c r="J12" i="4" s="1"/>
  <c r="J77" i="4" s="1"/>
  <c r="C13" i="4"/>
  <c r="J13" i="4"/>
  <c r="N13" i="4"/>
  <c r="C14" i="4"/>
  <c r="N14" i="4"/>
  <c r="J14" i="4" s="1"/>
  <c r="C15" i="4"/>
  <c r="N15" i="4"/>
  <c r="J15" i="4" s="1"/>
  <c r="C19" i="4"/>
  <c r="F19" i="4"/>
  <c r="G19" i="4"/>
  <c r="H19" i="4"/>
  <c r="I19" i="4"/>
  <c r="M19" i="4"/>
  <c r="N19" i="4"/>
  <c r="J19" i="4" s="1"/>
  <c r="C20" i="4"/>
  <c r="F20" i="4"/>
  <c r="G20" i="4"/>
  <c r="I20" i="4"/>
  <c r="M20" i="4"/>
  <c r="N20" i="4"/>
  <c r="J20" i="4" s="1"/>
  <c r="C21" i="4"/>
  <c r="J21" i="4"/>
  <c r="N21" i="4"/>
  <c r="C22" i="4"/>
  <c r="F22" i="4"/>
  <c r="G22" i="4"/>
  <c r="I22" i="4"/>
  <c r="M22" i="4"/>
  <c r="N22" i="4" s="1"/>
  <c r="J22" i="4" s="1"/>
  <c r="C23" i="4"/>
  <c r="N23" i="4"/>
  <c r="J23" i="4" s="1"/>
  <c r="C27" i="4"/>
  <c r="E27" i="4"/>
  <c r="F27" i="4"/>
  <c r="F91" i="4" s="1"/>
  <c r="G27" i="4"/>
  <c r="G91" i="4" s="1"/>
  <c r="I27" i="4"/>
  <c r="I91" i="4" s="1"/>
  <c r="C28" i="4"/>
  <c r="F28" i="4"/>
  <c r="G28" i="4"/>
  <c r="H28" i="4"/>
  <c r="I28" i="4"/>
  <c r="N28" i="4" s="1"/>
  <c r="J28" i="4" s="1"/>
  <c r="M28" i="4"/>
  <c r="C29" i="4"/>
  <c r="F29" i="4"/>
  <c r="G29" i="4"/>
  <c r="I29" i="4"/>
  <c r="N29" i="4" s="1"/>
  <c r="J29" i="4" s="1"/>
  <c r="K29" i="4"/>
  <c r="C30" i="4"/>
  <c r="D30" i="4"/>
  <c r="E30" i="4"/>
  <c r="F30" i="4"/>
  <c r="G30" i="4"/>
  <c r="H30" i="4"/>
  <c r="H93" i="4" s="1"/>
  <c r="I30" i="4"/>
  <c r="N30" i="4" s="1"/>
  <c r="J30" i="4" s="1"/>
  <c r="M30" i="4"/>
  <c r="C31" i="4"/>
  <c r="F31" i="4"/>
  <c r="G31" i="4"/>
  <c r="H31" i="4"/>
  <c r="I31" i="4"/>
  <c r="N31" i="4" s="1"/>
  <c r="J31" i="4" s="1"/>
  <c r="M31" i="4"/>
  <c r="C32" i="4"/>
  <c r="N32" i="4"/>
  <c r="J32" i="4" s="1"/>
  <c r="J97" i="4" s="1"/>
  <c r="C34" i="4"/>
  <c r="J34" i="4"/>
  <c r="N34" i="4"/>
  <c r="C35" i="4"/>
  <c r="F35" i="4"/>
  <c r="G35" i="4"/>
  <c r="G67" i="4" s="1"/>
  <c r="H35" i="4"/>
  <c r="I35" i="4"/>
  <c r="I67" i="4" s="1"/>
  <c r="M35" i="4"/>
  <c r="N35" i="4" s="1"/>
  <c r="J35" i="4" s="1"/>
  <c r="C36" i="4"/>
  <c r="N36" i="4"/>
  <c r="J36" i="4" s="1"/>
  <c r="C37" i="4"/>
  <c r="F37" i="4"/>
  <c r="I37" i="4"/>
  <c r="N37" i="4" s="1"/>
  <c r="J37" i="4" s="1"/>
  <c r="C38" i="4"/>
  <c r="D38" i="4"/>
  <c r="E38" i="4"/>
  <c r="F38" i="4"/>
  <c r="G38" i="4"/>
  <c r="H38" i="4"/>
  <c r="I38" i="4"/>
  <c r="N38" i="4" s="1"/>
  <c r="J38" i="4" s="1"/>
  <c r="C42" i="4"/>
  <c r="F42" i="4"/>
  <c r="G42" i="4"/>
  <c r="H42" i="4"/>
  <c r="I42" i="4"/>
  <c r="N42" i="4" s="1"/>
  <c r="J42" i="4" s="1"/>
  <c r="M42" i="4"/>
  <c r="C43" i="4"/>
  <c r="D43" i="4"/>
  <c r="E43" i="4"/>
  <c r="F43" i="4"/>
  <c r="N43" i="4" s="1"/>
  <c r="J43" i="4" s="1"/>
  <c r="G43" i="4"/>
  <c r="G54" i="4" s="1"/>
  <c r="H43" i="4"/>
  <c r="H54" i="4" s="1"/>
  <c r="I43" i="4"/>
  <c r="M43" i="4"/>
  <c r="C44" i="4"/>
  <c r="E44" i="4"/>
  <c r="E56" i="4" s="1"/>
  <c r="F44" i="4"/>
  <c r="F56" i="4" s="1"/>
  <c r="F86" i="4" s="1"/>
  <c r="G44" i="4"/>
  <c r="I44" i="4"/>
  <c r="M44" i="4"/>
  <c r="C45" i="4"/>
  <c r="M45" i="4"/>
  <c r="M57" i="4" s="1"/>
  <c r="C46" i="4"/>
  <c r="F46" i="4"/>
  <c r="G46" i="4"/>
  <c r="I46" i="4"/>
  <c r="I59" i="4" s="1"/>
  <c r="M46" i="4"/>
  <c r="M59" i="4" s="1"/>
  <c r="N46" i="4"/>
  <c r="J46" i="4" s="1"/>
  <c r="C47" i="4"/>
  <c r="D47" i="4"/>
  <c r="E47" i="4"/>
  <c r="F47" i="4"/>
  <c r="G47" i="4"/>
  <c r="I47" i="4"/>
  <c r="M47" i="4"/>
  <c r="N47" i="4" s="1"/>
  <c r="J47" i="4" s="1"/>
  <c r="C48" i="4"/>
  <c r="J48" i="4"/>
  <c r="N48" i="4"/>
  <c r="C49" i="4"/>
  <c r="F49" i="4"/>
  <c r="I49" i="4"/>
  <c r="J49" i="4"/>
  <c r="N49" i="4"/>
  <c r="C53" i="4"/>
  <c r="D53" i="4"/>
  <c r="E53" i="4"/>
  <c r="F53" i="4"/>
  <c r="G53" i="4"/>
  <c r="H53" i="4"/>
  <c r="I53" i="4"/>
  <c r="N53" i="4" s="1"/>
  <c r="J53" i="4" s="1"/>
  <c r="M53" i="4"/>
  <c r="C54" i="4"/>
  <c r="I54" i="4"/>
  <c r="M54" i="4"/>
  <c r="C55" i="4"/>
  <c r="F55" i="4"/>
  <c r="G55" i="4"/>
  <c r="H55" i="4"/>
  <c r="I55" i="4"/>
  <c r="N55" i="4" s="1"/>
  <c r="J55" i="4" s="1"/>
  <c r="M55" i="4"/>
  <c r="C56" i="4"/>
  <c r="G56" i="4"/>
  <c r="G86" i="4" s="1"/>
  <c r="I56" i="4"/>
  <c r="I86" i="4" s="1"/>
  <c r="M56" i="4"/>
  <c r="C57" i="4"/>
  <c r="C58" i="4"/>
  <c r="G58" i="4"/>
  <c r="G88" i="4" s="1"/>
  <c r="I58" i="4"/>
  <c r="K58" i="4"/>
  <c r="M58" i="4"/>
  <c r="N58" i="4" s="1"/>
  <c r="J58" i="4" s="1"/>
  <c r="C59" i="4"/>
  <c r="C60" i="4" s="1"/>
  <c r="F59" i="4"/>
  <c r="F79" i="4" s="1"/>
  <c r="G59" i="4"/>
  <c r="G79" i="4" s="1"/>
  <c r="D60" i="4"/>
  <c r="E60" i="4"/>
  <c r="F60" i="4"/>
  <c r="G60" i="4"/>
  <c r="I60" i="4"/>
  <c r="M60" i="4"/>
  <c r="N60" i="4" s="1"/>
  <c r="J60" i="4" s="1"/>
  <c r="C61" i="4"/>
  <c r="F61" i="4"/>
  <c r="F82" i="4" s="1"/>
  <c r="G61" i="4"/>
  <c r="G82" i="4" s="1"/>
  <c r="G102" i="4" s="1"/>
  <c r="I61" i="4"/>
  <c r="C62" i="4"/>
  <c r="F62" i="4"/>
  <c r="I62" i="4"/>
  <c r="J62" i="4"/>
  <c r="N62" i="4"/>
  <c r="C66" i="4"/>
  <c r="F66" i="4"/>
  <c r="G66" i="4"/>
  <c r="H66" i="4"/>
  <c r="I66" i="4"/>
  <c r="M66" i="4"/>
  <c r="N66" i="4" s="1"/>
  <c r="J66" i="4" s="1"/>
  <c r="C67" i="4"/>
  <c r="F67" i="4"/>
  <c r="H67" i="4"/>
  <c r="M67" i="4"/>
  <c r="C68" i="4"/>
  <c r="D68" i="4"/>
  <c r="E68" i="4"/>
  <c r="G68" i="4"/>
  <c r="G81" i="4" s="1"/>
  <c r="H68" i="4"/>
  <c r="I68" i="4"/>
  <c r="I80" i="4" s="1"/>
  <c r="M68" i="4"/>
  <c r="N68" i="4" s="1"/>
  <c r="J68" i="4" s="1"/>
  <c r="C71" i="4"/>
  <c r="F71" i="4"/>
  <c r="G71" i="4"/>
  <c r="H71" i="4"/>
  <c r="I71" i="4"/>
  <c r="M71" i="4"/>
  <c r="N71" i="4" s="1"/>
  <c r="J71" i="4" s="1"/>
  <c r="C72" i="4"/>
  <c r="F72" i="4"/>
  <c r="G72" i="4"/>
  <c r="H72" i="4"/>
  <c r="I72" i="4"/>
  <c r="M72" i="4"/>
  <c r="N72" i="4" s="1"/>
  <c r="J72" i="4" s="1"/>
  <c r="C73" i="4"/>
  <c r="F73" i="4"/>
  <c r="G73" i="4"/>
  <c r="H73" i="4"/>
  <c r="I73" i="4"/>
  <c r="M73" i="4"/>
  <c r="N73" i="4" s="1"/>
  <c r="J73" i="4" s="1"/>
  <c r="C74" i="4"/>
  <c r="F74" i="4"/>
  <c r="G74" i="4"/>
  <c r="H74" i="4"/>
  <c r="I74" i="4"/>
  <c r="J74" i="4"/>
  <c r="N74" i="4"/>
  <c r="C75" i="4"/>
  <c r="H75" i="4"/>
  <c r="M75" i="4"/>
  <c r="C76" i="4"/>
  <c r="D76" i="4"/>
  <c r="E76" i="4"/>
  <c r="F76" i="4"/>
  <c r="G76" i="4"/>
  <c r="H76" i="4"/>
  <c r="I76" i="4"/>
  <c r="N76" i="4" s="1"/>
  <c r="J76" i="4" s="1"/>
  <c r="M76" i="4"/>
  <c r="C77" i="4"/>
  <c r="D77" i="4"/>
  <c r="E77" i="4"/>
  <c r="F77" i="4"/>
  <c r="G77" i="4"/>
  <c r="H77" i="4"/>
  <c r="I77" i="4"/>
  <c r="M77" i="4"/>
  <c r="N77" i="4"/>
  <c r="C78" i="4"/>
  <c r="F78" i="4"/>
  <c r="N78" i="4" s="1"/>
  <c r="J78" i="4" s="1"/>
  <c r="G78" i="4"/>
  <c r="H78" i="4"/>
  <c r="H101" i="4" s="1"/>
  <c r="I78" i="4"/>
  <c r="M78" i="4"/>
  <c r="C79" i="4"/>
  <c r="D79" i="4"/>
  <c r="E79" i="4"/>
  <c r="H79" i="4"/>
  <c r="C80" i="4"/>
  <c r="C81" i="4" s="1"/>
  <c r="D80" i="4"/>
  <c r="D99" i="4" s="1"/>
  <c r="E80" i="4"/>
  <c r="F80" i="4"/>
  <c r="H80" i="4"/>
  <c r="H99" i="4" s="1"/>
  <c r="M80" i="4"/>
  <c r="M99" i="4" s="1"/>
  <c r="D81" i="4"/>
  <c r="E81" i="4"/>
  <c r="F81" i="4"/>
  <c r="H81" i="4"/>
  <c r="I81" i="4"/>
  <c r="C82" i="4"/>
  <c r="I82" i="4"/>
  <c r="C86" i="4"/>
  <c r="H86" i="4"/>
  <c r="M86" i="4"/>
  <c r="C87" i="4"/>
  <c r="F87" i="4"/>
  <c r="G87" i="4"/>
  <c r="H87" i="4"/>
  <c r="I87" i="4"/>
  <c r="C88" i="4"/>
  <c r="D88" i="4"/>
  <c r="E88" i="4"/>
  <c r="H88" i="4"/>
  <c r="I88" i="4"/>
  <c r="I100" i="4" s="1"/>
  <c r="N100" i="4" s="1"/>
  <c r="J100" i="4" s="1"/>
  <c r="M88" i="4"/>
  <c r="N88" i="4" s="1"/>
  <c r="J88" i="4" s="1"/>
  <c r="C91" i="4"/>
  <c r="H91" i="4"/>
  <c r="M91" i="4"/>
  <c r="N91" i="4" s="1"/>
  <c r="J91" i="4" s="1"/>
  <c r="C92" i="4"/>
  <c r="F92" i="4"/>
  <c r="G92" i="4"/>
  <c r="H92" i="4"/>
  <c r="I92" i="4"/>
  <c r="M92" i="4"/>
  <c r="N92" i="4" s="1"/>
  <c r="J92" i="4" s="1"/>
  <c r="C93" i="4"/>
  <c r="F93" i="4"/>
  <c r="G93" i="4"/>
  <c r="I93" i="4"/>
  <c r="C94" i="4"/>
  <c r="F94" i="4"/>
  <c r="G94" i="4"/>
  <c r="H94" i="4"/>
  <c r="I94" i="4"/>
  <c r="N94" i="4"/>
  <c r="J94" i="4" s="1"/>
  <c r="C95" i="4"/>
  <c r="F95" i="4"/>
  <c r="H95" i="4"/>
  <c r="M95" i="4"/>
  <c r="C96" i="4"/>
  <c r="D96" i="4"/>
  <c r="E96" i="4"/>
  <c r="F96" i="4"/>
  <c r="G96" i="4"/>
  <c r="H96" i="4"/>
  <c r="I96" i="4"/>
  <c r="N96" i="4" s="1"/>
  <c r="J96" i="4" s="1"/>
  <c r="M96" i="4"/>
  <c r="C97" i="4"/>
  <c r="D97" i="4"/>
  <c r="E97" i="4"/>
  <c r="F97" i="4"/>
  <c r="G97" i="4"/>
  <c r="H97" i="4"/>
  <c r="I97" i="4"/>
  <c r="M97" i="4"/>
  <c r="N97" i="4"/>
  <c r="C98" i="4"/>
  <c r="F98" i="4"/>
  <c r="G98" i="4"/>
  <c r="H98" i="4"/>
  <c r="M98" i="4"/>
  <c r="C99" i="4"/>
  <c r="E99" i="4"/>
  <c r="F99" i="4"/>
  <c r="C100" i="4"/>
  <c r="C101" i="4" s="1"/>
  <c r="D100" i="4"/>
  <c r="E100" i="4"/>
  <c r="F100" i="4"/>
  <c r="H100" i="4"/>
  <c r="M100" i="4"/>
  <c r="D101" i="4"/>
  <c r="E101" i="4"/>
  <c r="F101" i="4"/>
  <c r="I101" i="4"/>
  <c r="C102" i="4"/>
  <c r="I102" i="4"/>
  <c r="C103" i="4"/>
  <c r="J103" i="4"/>
  <c r="N103" i="4"/>
  <c r="C7" i="3"/>
  <c r="N7" i="3"/>
  <c r="J7" i="3" s="1"/>
  <c r="C8" i="3"/>
  <c r="N8" i="3"/>
  <c r="J8" i="3" s="1"/>
  <c r="C9" i="3"/>
  <c r="J9" i="3"/>
  <c r="N9" i="3"/>
  <c r="C10" i="3"/>
  <c r="N10" i="3"/>
  <c r="J10" i="3" s="1"/>
  <c r="C11" i="3"/>
  <c r="J11" i="3"/>
  <c r="N11" i="3"/>
  <c r="C12" i="3"/>
  <c r="N12" i="3"/>
  <c r="J12" i="3" s="1"/>
  <c r="J76" i="3" s="1"/>
  <c r="C13" i="3"/>
  <c r="J13" i="3"/>
  <c r="N13" i="3"/>
  <c r="C14" i="3"/>
  <c r="N14" i="3"/>
  <c r="J14" i="3" s="1"/>
  <c r="C15" i="3"/>
  <c r="N15" i="3"/>
  <c r="J15" i="3" s="1"/>
  <c r="C19" i="3"/>
  <c r="F19" i="3"/>
  <c r="G19" i="3"/>
  <c r="H19" i="3"/>
  <c r="I19" i="3"/>
  <c r="M19" i="3"/>
  <c r="N19" i="3"/>
  <c r="J19" i="3" s="1"/>
  <c r="C20" i="3"/>
  <c r="F20" i="3"/>
  <c r="G20" i="3"/>
  <c r="I20" i="3"/>
  <c r="J20" i="3"/>
  <c r="M20" i="3"/>
  <c r="N20" i="3"/>
  <c r="C21" i="3"/>
  <c r="J21" i="3"/>
  <c r="N21" i="3"/>
  <c r="C22" i="3"/>
  <c r="F22" i="3"/>
  <c r="G22" i="3"/>
  <c r="I22" i="3"/>
  <c r="M22" i="3"/>
  <c r="N22" i="3"/>
  <c r="J22" i="3" s="1"/>
  <c r="C23" i="3"/>
  <c r="J23" i="3"/>
  <c r="N23" i="3"/>
  <c r="C27" i="3"/>
  <c r="E27" i="3"/>
  <c r="F27" i="3"/>
  <c r="G27" i="3"/>
  <c r="G90" i="3" s="1"/>
  <c r="I27" i="3"/>
  <c r="I90" i="3" s="1"/>
  <c r="N90" i="3" s="1"/>
  <c r="J90" i="3" s="1"/>
  <c r="C28" i="3"/>
  <c r="F28" i="3"/>
  <c r="G28" i="3"/>
  <c r="H28" i="3"/>
  <c r="I28" i="3"/>
  <c r="N28" i="3" s="1"/>
  <c r="J28" i="3" s="1"/>
  <c r="M28" i="3"/>
  <c r="C29" i="3"/>
  <c r="F29" i="3"/>
  <c r="G29" i="3"/>
  <c r="I29" i="3"/>
  <c r="N29" i="3" s="1"/>
  <c r="J29" i="3" s="1"/>
  <c r="K29" i="3"/>
  <c r="C30" i="3"/>
  <c r="D30" i="3"/>
  <c r="E30" i="3"/>
  <c r="F30" i="3"/>
  <c r="G30" i="3"/>
  <c r="H30" i="3"/>
  <c r="H92" i="3" s="1"/>
  <c r="I30" i="3"/>
  <c r="M30" i="3"/>
  <c r="N30" i="3" s="1"/>
  <c r="J30" i="3" s="1"/>
  <c r="C31" i="3"/>
  <c r="F31" i="3"/>
  <c r="G31" i="3"/>
  <c r="H31" i="3"/>
  <c r="I31" i="3"/>
  <c r="M31" i="3"/>
  <c r="N31" i="3" s="1"/>
  <c r="J31" i="3" s="1"/>
  <c r="C32" i="3"/>
  <c r="N32" i="3"/>
  <c r="J32" i="3" s="1"/>
  <c r="J96" i="3" s="1"/>
  <c r="C34" i="3"/>
  <c r="J34" i="3"/>
  <c r="N34" i="3"/>
  <c r="C35" i="3"/>
  <c r="F35" i="3"/>
  <c r="G35" i="3"/>
  <c r="G72" i="3" s="1"/>
  <c r="H35" i="3"/>
  <c r="I35" i="3"/>
  <c r="M35" i="3"/>
  <c r="N35" i="3" s="1"/>
  <c r="J35" i="3" s="1"/>
  <c r="C36" i="3"/>
  <c r="N36" i="3"/>
  <c r="J36" i="3" s="1"/>
  <c r="C37" i="3"/>
  <c r="N37" i="3"/>
  <c r="J37" i="3" s="1"/>
  <c r="C41" i="3"/>
  <c r="C52" i="3" s="1"/>
  <c r="F41" i="3"/>
  <c r="G41" i="3"/>
  <c r="H41" i="3"/>
  <c r="I41" i="3"/>
  <c r="M41" i="3"/>
  <c r="N41" i="3"/>
  <c r="J41" i="3" s="1"/>
  <c r="C42" i="3"/>
  <c r="D42" i="3"/>
  <c r="E42" i="3"/>
  <c r="F42" i="3"/>
  <c r="G42" i="3"/>
  <c r="H42" i="3"/>
  <c r="I42" i="3"/>
  <c r="M42" i="3"/>
  <c r="N42" i="3" s="1"/>
  <c r="J42" i="3" s="1"/>
  <c r="C43" i="3"/>
  <c r="E43" i="3"/>
  <c r="F43" i="3"/>
  <c r="G43" i="3"/>
  <c r="I43" i="3"/>
  <c r="M43" i="3"/>
  <c r="N43" i="3" s="1"/>
  <c r="J43" i="3" s="1"/>
  <c r="C44" i="3"/>
  <c r="M44" i="3"/>
  <c r="N44" i="3" s="1"/>
  <c r="J44" i="3" s="1"/>
  <c r="C45" i="3"/>
  <c r="F45" i="3"/>
  <c r="F58" i="3" s="1"/>
  <c r="G45" i="3"/>
  <c r="G58" i="3" s="1"/>
  <c r="I45" i="3"/>
  <c r="M45" i="3"/>
  <c r="C46" i="3"/>
  <c r="D46" i="3"/>
  <c r="E46" i="3"/>
  <c r="F46" i="3"/>
  <c r="G46" i="3"/>
  <c r="I46" i="3"/>
  <c r="M46" i="3"/>
  <c r="N46" i="3" s="1"/>
  <c r="J46" i="3" s="1"/>
  <c r="C47" i="3"/>
  <c r="N47" i="3"/>
  <c r="J47" i="3" s="1"/>
  <c r="C48" i="3"/>
  <c r="J48" i="3"/>
  <c r="N48" i="3"/>
  <c r="D52" i="3"/>
  <c r="E52" i="3"/>
  <c r="F52" i="3"/>
  <c r="G52" i="3"/>
  <c r="H52" i="3"/>
  <c r="I52" i="3"/>
  <c r="M52" i="3"/>
  <c r="N52" i="3" s="1"/>
  <c r="J52" i="3" s="1"/>
  <c r="C53" i="3"/>
  <c r="F53" i="3"/>
  <c r="G53" i="3"/>
  <c r="H53" i="3"/>
  <c r="I53" i="3"/>
  <c r="C54" i="3"/>
  <c r="F54" i="3"/>
  <c r="G54" i="3"/>
  <c r="H54" i="3"/>
  <c r="I54" i="3"/>
  <c r="M54" i="3"/>
  <c r="N54" i="3" s="1"/>
  <c r="J54" i="3" s="1"/>
  <c r="C55" i="3"/>
  <c r="E55" i="3"/>
  <c r="F55" i="3"/>
  <c r="F85" i="3" s="1"/>
  <c r="G55" i="3"/>
  <c r="I55" i="3"/>
  <c r="C56" i="3"/>
  <c r="M56" i="3"/>
  <c r="N56" i="3" s="1"/>
  <c r="J56" i="3" s="1"/>
  <c r="C57" i="3"/>
  <c r="G57" i="3"/>
  <c r="I57" i="3"/>
  <c r="K57" i="3"/>
  <c r="M57" i="3"/>
  <c r="M87" i="3" s="1"/>
  <c r="N57" i="3"/>
  <c r="J57" i="3" s="1"/>
  <c r="C58" i="3"/>
  <c r="I58" i="3"/>
  <c r="I74" i="3" s="1"/>
  <c r="M58" i="3"/>
  <c r="C59" i="3"/>
  <c r="D59" i="3"/>
  <c r="E59" i="3"/>
  <c r="F59" i="3"/>
  <c r="G59" i="3"/>
  <c r="I59" i="3"/>
  <c r="M59" i="3"/>
  <c r="M80" i="3" s="1"/>
  <c r="N59" i="3"/>
  <c r="J59" i="3" s="1"/>
  <c r="C60" i="3"/>
  <c r="F60" i="3"/>
  <c r="F81" i="3" s="1"/>
  <c r="F101" i="3" s="1"/>
  <c r="G60" i="3"/>
  <c r="I60" i="3"/>
  <c r="N60" i="3" s="1"/>
  <c r="J60" i="3" s="1"/>
  <c r="C61" i="3"/>
  <c r="J61" i="3"/>
  <c r="N61" i="3"/>
  <c r="C65" i="3"/>
  <c r="F65" i="3"/>
  <c r="G65" i="3"/>
  <c r="H65" i="3"/>
  <c r="I65" i="3"/>
  <c r="M65" i="3"/>
  <c r="N65" i="3" s="1"/>
  <c r="J65" i="3" s="1"/>
  <c r="C66" i="3"/>
  <c r="F66" i="3"/>
  <c r="G66" i="3"/>
  <c r="H66" i="3"/>
  <c r="I66" i="3"/>
  <c r="M66" i="3"/>
  <c r="N66" i="3" s="1"/>
  <c r="J66" i="3" s="1"/>
  <c r="C67" i="3"/>
  <c r="D67" i="3"/>
  <c r="D79" i="3" s="1"/>
  <c r="D98" i="3" s="1"/>
  <c r="E67" i="3"/>
  <c r="E79" i="3" s="1"/>
  <c r="E98" i="3" s="1"/>
  <c r="G67" i="3"/>
  <c r="H67" i="3"/>
  <c r="I67" i="3"/>
  <c r="I79" i="3" s="1"/>
  <c r="M67" i="3"/>
  <c r="C70" i="3"/>
  <c r="F70" i="3"/>
  <c r="G70" i="3"/>
  <c r="H70" i="3"/>
  <c r="I70" i="3"/>
  <c r="N70" i="3" s="1"/>
  <c r="J70" i="3" s="1"/>
  <c r="M70" i="3"/>
  <c r="C71" i="3"/>
  <c r="F71" i="3"/>
  <c r="G71" i="3"/>
  <c r="H71" i="3"/>
  <c r="I71" i="3"/>
  <c r="N71" i="3" s="1"/>
  <c r="J71" i="3" s="1"/>
  <c r="M71" i="3"/>
  <c r="C72" i="3"/>
  <c r="F72" i="3"/>
  <c r="H72" i="3"/>
  <c r="I72" i="3"/>
  <c r="C73" i="3"/>
  <c r="F73" i="3"/>
  <c r="G73" i="3"/>
  <c r="H73" i="3"/>
  <c r="I73" i="3"/>
  <c r="N73" i="3" s="1"/>
  <c r="J73" i="3" s="1"/>
  <c r="C74" i="3"/>
  <c r="H74" i="3"/>
  <c r="M74" i="3"/>
  <c r="C75" i="3"/>
  <c r="D75" i="3"/>
  <c r="E75" i="3"/>
  <c r="F75" i="3"/>
  <c r="G75" i="3"/>
  <c r="H75" i="3"/>
  <c r="I75" i="3"/>
  <c r="M75" i="3"/>
  <c r="N75" i="3" s="1"/>
  <c r="J75" i="3" s="1"/>
  <c r="C76" i="3"/>
  <c r="D76" i="3"/>
  <c r="E76" i="3"/>
  <c r="F76" i="3"/>
  <c r="G76" i="3"/>
  <c r="H76" i="3"/>
  <c r="I76" i="3"/>
  <c r="M76" i="3"/>
  <c r="C77" i="3"/>
  <c r="F77" i="3"/>
  <c r="G77" i="3"/>
  <c r="H77" i="3"/>
  <c r="I77" i="3"/>
  <c r="M77" i="3"/>
  <c r="N77" i="3" s="1"/>
  <c r="J77" i="3" s="1"/>
  <c r="C78" i="3"/>
  <c r="D78" i="3"/>
  <c r="E78" i="3"/>
  <c r="H78" i="3"/>
  <c r="I78" i="3"/>
  <c r="M78" i="3"/>
  <c r="C79" i="3"/>
  <c r="C80" i="3" s="1"/>
  <c r="F79" i="3"/>
  <c r="G79" i="3"/>
  <c r="H79" i="3"/>
  <c r="M79" i="3"/>
  <c r="M98" i="3" s="1"/>
  <c r="D80" i="3"/>
  <c r="E80" i="3"/>
  <c r="F80" i="3"/>
  <c r="G80" i="3"/>
  <c r="H80" i="3"/>
  <c r="I80" i="3"/>
  <c r="C81" i="3"/>
  <c r="G81" i="3"/>
  <c r="I81" i="3"/>
  <c r="N81" i="3" s="1"/>
  <c r="J81" i="3" s="1"/>
  <c r="C85" i="3"/>
  <c r="G85" i="3"/>
  <c r="H85" i="3"/>
  <c r="I85" i="3"/>
  <c r="C86" i="3"/>
  <c r="F86" i="3"/>
  <c r="G86" i="3"/>
  <c r="H86" i="3"/>
  <c r="I86" i="3"/>
  <c r="M86" i="3"/>
  <c r="N86" i="3" s="1"/>
  <c r="J86" i="3" s="1"/>
  <c r="C87" i="3"/>
  <c r="D87" i="3"/>
  <c r="E87" i="3"/>
  <c r="E99" i="3" s="1"/>
  <c r="G87" i="3"/>
  <c r="H87" i="3"/>
  <c r="I87" i="3"/>
  <c r="I99" i="3" s="1"/>
  <c r="C90" i="3"/>
  <c r="F90" i="3"/>
  <c r="H90" i="3"/>
  <c r="M90" i="3"/>
  <c r="C91" i="3"/>
  <c r="F91" i="3"/>
  <c r="G91" i="3"/>
  <c r="H91" i="3"/>
  <c r="I91" i="3"/>
  <c r="N91" i="3" s="1"/>
  <c r="J91" i="3" s="1"/>
  <c r="M91" i="3"/>
  <c r="C92" i="3"/>
  <c r="F92" i="3"/>
  <c r="G92" i="3"/>
  <c r="I92" i="3"/>
  <c r="C93" i="3"/>
  <c r="F93" i="3"/>
  <c r="G93" i="3"/>
  <c r="H93" i="3"/>
  <c r="I93" i="3"/>
  <c r="N93" i="3" s="1"/>
  <c r="J93" i="3" s="1"/>
  <c r="C94" i="3"/>
  <c r="F94" i="3"/>
  <c r="G94" i="3"/>
  <c r="H94" i="3"/>
  <c r="M94" i="3"/>
  <c r="C95" i="3"/>
  <c r="D95" i="3"/>
  <c r="E95" i="3"/>
  <c r="F95" i="3"/>
  <c r="G95" i="3"/>
  <c r="H95" i="3"/>
  <c r="I95" i="3"/>
  <c r="M95" i="3"/>
  <c r="N95" i="3" s="1"/>
  <c r="J95" i="3" s="1"/>
  <c r="C96" i="3"/>
  <c r="D96" i="3"/>
  <c r="E96" i="3"/>
  <c r="F96" i="3"/>
  <c r="G96" i="3"/>
  <c r="H96" i="3"/>
  <c r="I96" i="3"/>
  <c r="M96" i="3"/>
  <c r="C97" i="3"/>
  <c r="F97" i="3"/>
  <c r="G97" i="3"/>
  <c r="H97" i="3"/>
  <c r="I97" i="3"/>
  <c r="M97" i="3"/>
  <c r="N97" i="3" s="1"/>
  <c r="J97" i="3" s="1"/>
  <c r="C98" i="3"/>
  <c r="F98" i="3"/>
  <c r="G98" i="3"/>
  <c r="H98" i="3"/>
  <c r="C99" i="3"/>
  <c r="C100" i="3" s="1"/>
  <c r="D99" i="3"/>
  <c r="F99" i="3"/>
  <c r="G99" i="3"/>
  <c r="H99" i="3"/>
  <c r="D100" i="3"/>
  <c r="E100" i="3"/>
  <c r="F100" i="3"/>
  <c r="G100" i="3"/>
  <c r="H100" i="3"/>
  <c r="I100" i="3"/>
  <c r="C101" i="3"/>
  <c r="G101" i="3"/>
  <c r="I101" i="3"/>
  <c r="N101" i="3" s="1"/>
  <c r="J101" i="3" s="1"/>
  <c r="C102" i="3"/>
  <c r="N102" i="3"/>
  <c r="J102" i="3" s="1"/>
  <c r="C7" i="2"/>
  <c r="N7" i="2"/>
  <c r="J7" i="2" s="1"/>
  <c r="C8" i="2"/>
  <c r="N8" i="2"/>
  <c r="J8" i="2" s="1"/>
  <c r="C9" i="2"/>
  <c r="N9" i="2"/>
  <c r="J9" i="2" s="1"/>
  <c r="C10" i="2"/>
  <c r="J10" i="2"/>
  <c r="N10" i="2"/>
  <c r="C11" i="2"/>
  <c r="N11" i="2"/>
  <c r="J11" i="2" s="1"/>
  <c r="C12" i="2"/>
  <c r="N12" i="2"/>
  <c r="J12" i="2" s="1"/>
  <c r="J73" i="2" s="1"/>
  <c r="C13" i="2"/>
  <c r="N13" i="2"/>
  <c r="J13" i="2" s="1"/>
  <c r="C14" i="2"/>
  <c r="N14" i="2"/>
  <c r="J14" i="2" s="1"/>
  <c r="C15" i="2"/>
  <c r="N15" i="2"/>
  <c r="J15" i="2" s="1"/>
  <c r="C19" i="2"/>
  <c r="F19" i="2"/>
  <c r="G19" i="2"/>
  <c r="H19" i="2"/>
  <c r="I19" i="2"/>
  <c r="N19" i="2" s="1"/>
  <c r="J19" i="2" s="1"/>
  <c r="M19" i="2"/>
  <c r="C20" i="2"/>
  <c r="F20" i="2"/>
  <c r="G20" i="2"/>
  <c r="I20" i="2"/>
  <c r="M20" i="2"/>
  <c r="C21" i="2"/>
  <c r="N21" i="2"/>
  <c r="J21" i="2" s="1"/>
  <c r="C22" i="2"/>
  <c r="F22" i="2"/>
  <c r="G22" i="2"/>
  <c r="I22" i="2"/>
  <c r="M22" i="2"/>
  <c r="C23" i="2"/>
  <c r="N23" i="2"/>
  <c r="J23" i="2" s="1"/>
  <c r="C27" i="2"/>
  <c r="E27" i="2"/>
  <c r="F27" i="2"/>
  <c r="N27" i="2" s="1"/>
  <c r="J27" i="2" s="1"/>
  <c r="G27" i="2"/>
  <c r="G87" i="2" s="1"/>
  <c r="I27" i="2"/>
  <c r="C28" i="2"/>
  <c r="F28" i="2"/>
  <c r="G28" i="2"/>
  <c r="H28" i="2"/>
  <c r="I28" i="2"/>
  <c r="M28" i="2"/>
  <c r="C29" i="2"/>
  <c r="F29" i="2"/>
  <c r="G29" i="2"/>
  <c r="I29" i="2"/>
  <c r="I94" i="2" s="1"/>
  <c r="N94" i="2" s="1"/>
  <c r="J94" i="2" s="1"/>
  <c r="K29" i="2"/>
  <c r="C30" i="2"/>
  <c r="D30" i="2"/>
  <c r="E30" i="2"/>
  <c r="F30" i="2"/>
  <c r="G30" i="2"/>
  <c r="H30" i="2"/>
  <c r="I30" i="2"/>
  <c r="M30" i="2"/>
  <c r="N30" i="2" s="1"/>
  <c r="J30" i="2" s="1"/>
  <c r="C31" i="2"/>
  <c r="F31" i="2"/>
  <c r="G31" i="2"/>
  <c r="H31" i="2"/>
  <c r="I31" i="2"/>
  <c r="M31" i="2"/>
  <c r="N31" i="2" s="1"/>
  <c r="J31" i="2" s="1"/>
  <c r="C32" i="2"/>
  <c r="J32" i="2"/>
  <c r="N32" i="2"/>
  <c r="C34" i="2"/>
  <c r="N34" i="2"/>
  <c r="J34" i="2" s="1"/>
  <c r="C35" i="2"/>
  <c r="C36" i="2" s="1"/>
  <c r="F35" i="2"/>
  <c r="F63" i="2" s="1"/>
  <c r="G35" i="2"/>
  <c r="G69" i="2" s="1"/>
  <c r="H35" i="2"/>
  <c r="I35" i="2"/>
  <c r="M35" i="2"/>
  <c r="N36" i="2"/>
  <c r="J36" i="2" s="1"/>
  <c r="C40" i="2"/>
  <c r="C50" i="2" s="1"/>
  <c r="F40" i="2"/>
  <c r="G40" i="2"/>
  <c r="H40" i="2"/>
  <c r="I40" i="2"/>
  <c r="M40" i="2"/>
  <c r="N40" i="2" s="1"/>
  <c r="J40" i="2" s="1"/>
  <c r="C41" i="2"/>
  <c r="D41" i="2"/>
  <c r="E41" i="2"/>
  <c r="F41" i="2"/>
  <c r="G41" i="2"/>
  <c r="H41" i="2"/>
  <c r="I41" i="2"/>
  <c r="M41" i="2"/>
  <c r="C42" i="2"/>
  <c r="E42" i="2"/>
  <c r="F42" i="2"/>
  <c r="G42" i="2"/>
  <c r="I42" i="2"/>
  <c r="M42" i="2"/>
  <c r="C43" i="2"/>
  <c r="M43" i="2"/>
  <c r="M54" i="2" s="1"/>
  <c r="N43" i="2"/>
  <c r="J43" i="2" s="1"/>
  <c r="C44" i="2"/>
  <c r="F44" i="2"/>
  <c r="N44" i="2" s="1"/>
  <c r="J44" i="2" s="1"/>
  <c r="G44" i="2"/>
  <c r="I44" i="2"/>
  <c r="M44" i="2"/>
  <c r="M56" i="2" s="1"/>
  <c r="M75" i="2" s="1"/>
  <c r="C45" i="2"/>
  <c r="D45" i="2"/>
  <c r="E45" i="2"/>
  <c r="F45" i="2"/>
  <c r="G45" i="2"/>
  <c r="I45" i="2"/>
  <c r="N45" i="2" s="1"/>
  <c r="J45" i="2" s="1"/>
  <c r="M45" i="2"/>
  <c r="C46" i="2"/>
  <c r="J46" i="2"/>
  <c r="N46" i="2"/>
  <c r="D50" i="2"/>
  <c r="E50" i="2"/>
  <c r="F50" i="2"/>
  <c r="G50" i="2"/>
  <c r="H50" i="2"/>
  <c r="I50" i="2"/>
  <c r="M50" i="2"/>
  <c r="C51" i="2"/>
  <c r="F51" i="2"/>
  <c r="G51" i="2"/>
  <c r="H51" i="2"/>
  <c r="I51" i="2"/>
  <c r="C52" i="2"/>
  <c r="F52" i="2"/>
  <c r="G52" i="2"/>
  <c r="H52" i="2"/>
  <c r="I52" i="2"/>
  <c r="M52" i="2"/>
  <c r="C53" i="2"/>
  <c r="E53" i="2"/>
  <c r="G53" i="2"/>
  <c r="G82" i="2" s="1"/>
  <c r="M53" i="2"/>
  <c r="N53" i="2" s="1"/>
  <c r="J53" i="2" s="1"/>
  <c r="C54" i="2"/>
  <c r="C55" i="2"/>
  <c r="G55" i="2"/>
  <c r="G84" i="2" s="1"/>
  <c r="I55" i="2"/>
  <c r="I97" i="2" s="1"/>
  <c r="K55" i="2"/>
  <c r="M55" i="2"/>
  <c r="M84" i="2" s="1"/>
  <c r="C56" i="2"/>
  <c r="C57" i="2" s="1"/>
  <c r="G56" i="2"/>
  <c r="G71" i="2" s="1"/>
  <c r="I56" i="2"/>
  <c r="D57" i="2"/>
  <c r="E57" i="2"/>
  <c r="F57" i="2"/>
  <c r="G57" i="2"/>
  <c r="I57" i="2"/>
  <c r="M57" i="2"/>
  <c r="C58" i="2"/>
  <c r="F58" i="2"/>
  <c r="G58" i="2"/>
  <c r="G78" i="2" s="1"/>
  <c r="G98" i="2" s="1"/>
  <c r="I58" i="2"/>
  <c r="N58" i="2" s="1"/>
  <c r="J58" i="2" s="1"/>
  <c r="C62" i="2"/>
  <c r="F62" i="2"/>
  <c r="G62" i="2"/>
  <c r="H62" i="2"/>
  <c r="I62" i="2"/>
  <c r="M62" i="2"/>
  <c r="C63" i="2"/>
  <c r="H63" i="2"/>
  <c r="I63" i="2"/>
  <c r="M63" i="2"/>
  <c r="C64" i="2"/>
  <c r="D64" i="2"/>
  <c r="D76" i="2" s="1"/>
  <c r="D95" i="2" s="1"/>
  <c r="E64" i="2"/>
  <c r="G64" i="2"/>
  <c r="G76" i="2" s="1"/>
  <c r="H64" i="2"/>
  <c r="I64" i="2"/>
  <c r="M64" i="2"/>
  <c r="M76" i="2" s="1"/>
  <c r="M95" i="2" s="1"/>
  <c r="C67" i="2"/>
  <c r="F67" i="2"/>
  <c r="G67" i="2"/>
  <c r="H67" i="2"/>
  <c r="I67" i="2"/>
  <c r="M67" i="2"/>
  <c r="C68" i="2"/>
  <c r="F68" i="2"/>
  <c r="G68" i="2"/>
  <c r="H68" i="2"/>
  <c r="I68" i="2"/>
  <c r="M68" i="2"/>
  <c r="C69" i="2"/>
  <c r="H69" i="2"/>
  <c r="I69" i="2"/>
  <c r="M69" i="2"/>
  <c r="C70" i="2"/>
  <c r="F70" i="2"/>
  <c r="G70" i="2"/>
  <c r="H70" i="2"/>
  <c r="I70" i="2"/>
  <c r="C71" i="2"/>
  <c r="H71" i="2"/>
  <c r="M71" i="2"/>
  <c r="C72" i="2"/>
  <c r="D72" i="2"/>
  <c r="E72" i="2"/>
  <c r="F72" i="2"/>
  <c r="G72" i="2"/>
  <c r="H72" i="2"/>
  <c r="I72" i="2"/>
  <c r="M72" i="2"/>
  <c r="N72" i="2" s="1"/>
  <c r="J72" i="2" s="1"/>
  <c r="C73" i="2"/>
  <c r="D73" i="2"/>
  <c r="E73" i="2"/>
  <c r="F73" i="2"/>
  <c r="G73" i="2"/>
  <c r="H73" i="2"/>
  <c r="I73" i="2"/>
  <c r="M73" i="2"/>
  <c r="N73" i="2"/>
  <c r="C74" i="2"/>
  <c r="F74" i="2"/>
  <c r="G74" i="2"/>
  <c r="H74" i="2"/>
  <c r="I74" i="2"/>
  <c r="M74" i="2"/>
  <c r="C75" i="2"/>
  <c r="C76" i="2" s="1"/>
  <c r="C77" i="2" s="1"/>
  <c r="D75" i="2"/>
  <c r="E75" i="2"/>
  <c r="H75" i="2"/>
  <c r="E76" i="2"/>
  <c r="E95" i="2" s="1"/>
  <c r="F76" i="2"/>
  <c r="H76" i="2"/>
  <c r="H95" i="2" s="1"/>
  <c r="D77" i="2"/>
  <c r="E77" i="2"/>
  <c r="F77" i="2"/>
  <c r="G77" i="2"/>
  <c r="H77" i="2"/>
  <c r="I77" i="2"/>
  <c r="M77" i="2"/>
  <c r="C78" i="2"/>
  <c r="F78" i="2"/>
  <c r="I78" i="2"/>
  <c r="N78" i="2" s="1"/>
  <c r="J78" i="2" s="1"/>
  <c r="C82" i="2"/>
  <c r="F82" i="2"/>
  <c r="H82" i="2"/>
  <c r="I82" i="2"/>
  <c r="C83" i="2"/>
  <c r="F83" i="2"/>
  <c r="G83" i="2"/>
  <c r="H83" i="2"/>
  <c r="I83" i="2"/>
  <c r="C84" i="2"/>
  <c r="D84" i="2"/>
  <c r="D96" i="2" s="1"/>
  <c r="E84" i="2"/>
  <c r="H84" i="2"/>
  <c r="I84" i="2"/>
  <c r="I96" i="2" s="1"/>
  <c r="C87" i="2"/>
  <c r="F87" i="2"/>
  <c r="H87" i="2"/>
  <c r="I87" i="2"/>
  <c r="N87" i="2" s="1"/>
  <c r="J87" i="2" s="1"/>
  <c r="M87" i="2"/>
  <c r="C88" i="2"/>
  <c r="F88" i="2"/>
  <c r="G88" i="2"/>
  <c r="H88" i="2"/>
  <c r="I88" i="2"/>
  <c r="M88" i="2"/>
  <c r="C89" i="2"/>
  <c r="F89" i="2"/>
  <c r="G89" i="2"/>
  <c r="H89" i="2"/>
  <c r="I89" i="2"/>
  <c r="C90" i="2"/>
  <c r="F90" i="2"/>
  <c r="G90" i="2"/>
  <c r="H90" i="2"/>
  <c r="I90" i="2"/>
  <c r="N90" i="2" s="1"/>
  <c r="J90" i="2" s="1"/>
  <c r="C91" i="2"/>
  <c r="F91" i="2"/>
  <c r="C92" i="2"/>
  <c r="D92" i="2"/>
  <c r="E92" i="2"/>
  <c r="F92" i="2"/>
  <c r="G92" i="2"/>
  <c r="H92" i="2"/>
  <c r="I92" i="2"/>
  <c r="M92" i="2"/>
  <c r="C93" i="2"/>
  <c r="D93" i="2"/>
  <c r="E93" i="2"/>
  <c r="F93" i="2"/>
  <c r="G93" i="2"/>
  <c r="H93" i="2"/>
  <c r="I93" i="2"/>
  <c r="J93" i="2"/>
  <c r="M93" i="2"/>
  <c r="N93" i="2"/>
  <c r="C94" i="2"/>
  <c r="F94" i="2"/>
  <c r="G94" i="2"/>
  <c r="H94" i="2"/>
  <c r="M94" i="2"/>
  <c r="C95" i="2"/>
  <c r="C96" i="2" s="1"/>
  <c r="C97" i="2" s="1"/>
  <c r="F95" i="2"/>
  <c r="E96" i="2"/>
  <c r="F96" i="2"/>
  <c r="H96" i="2"/>
  <c r="D97" i="2"/>
  <c r="E97" i="2"/>
  <c r="F97" i="2"/>
  <c r="H97" i="2"/>
  <c r="M97" i="2"/>
  <c r="C98" i="2"/>
  <c r="F98" i="2"/>
  <c r="I98" i="2"/>
  <c r="N98" i="2" s="1"/>
  <c r="J98" i="2" s="1"/>
  <c r="C99" i="2"/>
  <c r="N99" i="2"/>
  <c r="J99" i="2" s="1"/>
  <c r="N74" i="2" l="1"/>
  <c r="J74" i="2" s="1"/>
  <c r="N64" i="2"/>
  <c r="J64" i="2" s="1"/>
  <c r="N20" i="2"/>
  <c r="J20" i="2" s="1"/>
  <c r="N88" i="2"/>
  <c r="J88" i="2" s="1"/>
  <c r="N52" i="2"/>
  <c r="J52" i="2" s="1"/>
  <c r="N29" i="2"/>
  <c r="J29" i="2" s="1"/>
  <c r="N22" i="2"/>
  <c r="J22" i="2" s="1"/>
  <c r="N92" i="2"/>
  <c r="J92" i="2" s="1"/>
  <c r="M91" i="2"/>
  <c r="N70" i="2"/>
  <c r="J70" i="2" s="1"/>
  <c r="N67" i="2"/>
  <c r="J67" i="2" s="1"/>
  <c r="N62" i="2"/>
  <c r="J62" i="2" s="1"/>
  <c r="N41" i="2"/>
  <c r="J41" i="2" s="1"/>
  <c r="H91" i="2"/>
  <c r="G75" i="2"/>
  <c r="N68" i="2"/>
  <c r="J68" i="2" s="1"/>
  <c r="N57" i="2"/>
  <c r="J57" i="2" s="1"/>
  <c r="N50" i="2"/>
  <c r="J50" i="2" s="1"/>
  <c r="N42" i="2"/>
  <c r="J42" i="2" s="1"/>
  <c r="N28" i="2"/>
  <c r="J28" i="2" s="1"/>
  <c r="N77" i="2"/>
  <c r="J77" i="2" s="1"/>
  <c r="N63" i="2"/>
  <c r="J63" i="2" s="1"/>
  <c r="N57" i="4"/>
  <c r="J57" i="4" s="1"/>
  <c r="M93" i="4"/>
  <c r="N93" i="4" s="1"/>
  <c r="J93" i="4" s="1"/>
  <c r="M87" i="4"/>
  <c r="N87" i="4" s="1"/>
  <c r="J87" i="4" s="1"/>
  <c r="N54" i="4"/>
  <c r="J54" i="4" s="1"/>
  <c r="M79" i="4"/>
  <c r="N79" i="4" s="1"/>
  <c r="J79" i="4" s="1"/>
  <c r="N59" i="4"/>
  <c r="J59" i="4" s="1"/>
  <c r="N67" i="4"/>
  <c r="J67" i="4" s="1"/>
  <c r="I75" i="4"/>
  <c r="I79" i="4"/>
  <c r="G101" i="4"/>
  <c r="G100" i="4"/>
  <c r="N82" i="4"/>
  <c r="J82" i="4" s="1"/>
  <c r="F102" i="4"/>
  <c r="N102" i="4" s="1"/>
  <c r="J102" i="4" s="1"/>
  <c r="N86" i="4"/>
  <c r="J86" i="4" s="1"/>
  <c r="I95" i="4"/>
  <c r="N95" i="4" s="1"/>
  <c r="J95" i="4" s="1"/>
  <c r="I99" i="4"/>
  <c r="N99" i="4" s="1"/>
  <c r="J99" i="4" s="1"/>
  <c r="F54" i="4"/>
  <c r="G80" i="4"/>
  <c r="G75" i="4"/>
  <c r="N61" i="4"/>
  <c r="J61" i="4" s="1"/>
  <c r="N44" i="4"/>
  <c r="J44" i="4" s="1"/>
  <c r="F75" i="4"/>
  <c r="N75" i="4" s="1"/>
  <c r="J75" i="4" s="1"/>
  <c r="N56" i="4"/>
  <c r="J56" i="4" s="1"/>
  <c r="N27" i="4"/>
  <c r="J27" i="4" s="1"/>
  <c r="I98" i="4"/>
  <c r="N98" i="4" s="1"/>
  <c r="J98" i="4" s="1"/>
  <c r="M81" i="4"/>
  <c r="N80" i="4"/>
  <c r="J80" i="4" s="1"/>
  <c r="N45" i="4"/>
  <c r="J45" i="4" s="1"/>
  <c r="I94" i="3"/>
  <c r="I98" i="3"/>
  <c r="G78" i="3"/>
  <c r="G74" i="3"/>
  <c r="M100" i="3"/>
  <c r="N100" i="3" s="1"/>
  <c r="J100" i="3" s="1"/>
  <c r="N80" i="3"/>
  <c r="J80" i="3" s="1"/>
  <c r="F78" i="3"/>
  <c r="N78" i="3" s="1"/>
  <c r="J78" i="3" s="1"/>
  <c r="N58" i="3"/>
  <c r="J58" i="3" s="1"/>
  <c r="F74" i="3"/>
  <c r="N74" i="3" s="1"/>
  <c r="J74" i="3" s="1"/>
  <c r="N94" i="3"/>
  <c r="J94" i="3" s="1"/>
  <c r="M99" i="3"/>
  <c r="N99" i="3" s="1"/>
  <c r="J99" i="3" s="1"/>
  <c r="N87" i="3"/>
  <c r="J87" i="3" s="1"/>
  <c r="N98" i="3"/>
  <c r="J98" i="3" s="1"/>
  <c r="M55" i="3"/>
  <c r="M53" i="3"/>
  <c r="N53" i="3" s="1"/>
  <c r="J53" i="3" s="1"/>
  <c r="N45" i="3"/>
  <c r="J45" i="3" s="1"/>
  <c r="N67" i="3"/>
  <c r="J67" i="3" s="1"/>
  <c r="N27" i="3"/>
  <c r="J27" i="3" s="1"/>
  <c r="M92" i="3"/>
  <c r="N92" i="3" s="1"/>
  <c r="J92" i="3" s="1"/>
  <c r="N79" i="3"/>
  <c r="J79" i="3" s="1"/>
  <c r="M72" i="3"/>
  <c r="N72" i="3" s="1"/>
  <c r="J72" i="3" s="1"/>
  <c r="N96" i="3"/>
  <c r="N76" i="3"/>
  <c r="G95" i="2"/>
  <c r="G91" i="2"/>
  <c r="M83" i="2"/>
  <c r="N83" i="2" s="1"/>
  <c r="J83" i="2" s="1"/>
  <c r="M89" i="2"/>
  <c r="N89" i="2" s="1"/>
  <c r="J89" i="2" s="1"/>
  <c r="N54" i="2"/>
  <c r="J54" i="2" s="1"/>
  <c r="N56" i="2"/>
  <c r="J56" i="2" s="1"/>
  <c r="G96" i="2"/>
  <c r="G97" i="2"/>
  <c r="N97" i="2"/>
  <c r="J97" i="2" s="1"/>
  <c r="M96" i="2"/>
  <c r="N96" i="2" s="1"/>
  <c r="J96" i="2" s="1"/>
  <c r="N84" i="2"/>
  <c r="J84" i="2" s="1"/>
  <c r="I76" i="2"/>
  <c r="I71" i="2"/>
  <c r="F56" i="2"/>
  <c r="I75" i="2"/>
  <c r="F69" i="2"/>
  <c r="N69" i="2" s="1"/>
  <c r="J69" i="2" s="1"/>
  <c r="G63" i="2"/>
  <c r="N35" i="2"/>
  <c r="J35" i="2" s="1"/>
  <c r="N55" i="2"/>
  <c r="J55" i="2" s="1"/>
  <c r="M51" i="2"/>
  <c r="N51" i="2" s="1"/>
  <c r="J51" i="2" s="1"/>
  <c r="M82" i="2"/>
  <c r="N82" i="2" s="1"/>
  <c r="J82" i="2" s="1"/>
  <c r="M101" i="4" l="1"/>
  <c r="N101" i="4" s="1"/>
  <c r="J101" i="4" s="1"/>
  <c r="N81" i="4"/>
  <c r="J81" i="4" s="1"/>
  <c r="G99" i="4"/>
  <c r="G95" i="4"/>
  <c r="N55" i="3"/>
  <c r="J55" i="3" s="1"/>
  <c r="M85" i="3"/>
  <c r="N85" i="3" s="1"/>
  <c r="J85" i="3" s="1"/>
  <c r="I95" i="2"/>
  <c r="N95" i="2" s="1"/>
  <c r="J95" i="2" s="1"/>
  <c r="I91" i="2"/>
  <c r="N91" i="2" s="1"/>
  <c r="J91" i="2" s="1"/>
  <c r="N76" i="2"/>
  <c r="J76" i="2" s="1"/>
  <c r="F75" i="2"/>
  <c r="N75" i="2" s="1"/>
  <c r="J75" i="2" s="1"/>
  <c r="F71" i="2"/>
  <c r="N71" i="2" s="1"/>
  <c r="J71" i="2" s="1"/>
</calcChain>
</file>

<file path=xl/sharedStrings.xml><?xml version="1.0" encoding="utf-8"?>
<sst xmlns="http://schemas.openxmlformats.org/spreadsheetml/2006/main" count="856" uniqueCount="44">
  <si>
    <t>Markup</t>
  </si>
  <si>
    <t>Aspin Pharma Pvt Ltd</t>
  </si>
  <si>
    <t>Markdown</t>
  </si>
  <si>
    <t>Pak Elektron Ltd. - SUK (15-11-21)</t>
  </si>
  <si>
    <t>Meezan Bank Ltd (09-Jan-2020)</t>
  </si>
  <si>
    <t>Habib Bank limited</t>
  </si>
  <si>
    <t>Dawood Hercules Corporation Ltd. Sukuk (16-11-17)</t>
  </si>
  <si>
    <t>DAWOOD HERCULES CORPORATION LTD. SUKUK (01-03-18)</t>
  </si>
  <si>
    <t>Bank Alfalah Limited - 5</t>
  </si>
  <si>
    <t xml:space="preserve">Ghani Gases Ltd.  SUK (02-02-2017) </t>
  </si>
  <si>
    <t xml:space="preserve">The Bank of Punjab-TFC </t>
  </si>
  <si>
    <t>Bank Al-Habib Ltd. - TFC (17-03-16)</t>
  </si>
  <si>
    <t>International Brands Ltd. Sukuk (15-11-17)</t>
  </si>
  <si>
    <t xml:space="preserve">Impact </t>
  </si>
  <si>
    <t>Face Value</t>
  </si>
  <si>
    <t xml:space="preserve"> Number of TFCs</t>
  </si>
  <si>
    <t>Outstanding Number of Units</t>
  </si>
  <si>
    <t>Per unit impact</t>
  </si>
  <si>
    <t>Revised rate after discretionary adjustment</t>
  </si>
  <si>
    <t>Mark up/down in yield</t>
  </si>
  <si>
    <t>Discretionary '% used</t>
  </si>
  <si>
    <t>Mufap Price</t>
  </si>
  <si>
    <t>Maturity Date</t>
  </si>
  <si>
    <t>Issue date</t>
  </si>
  <si>
    <t>Discretion date</t>
  </si>
  <si>
    <t>Scrip</t>
  </si>
  <si>
    <t>S.No</t>
  </si>
  <si>
    <t>Alhmara Islamic Income Fund</t>
  </si>
  <si>
    <t>Alhmara Islamic Pension Fund- debt Sub Fund</t>
  </si>
  <si>
    <t>The Bank of Punjab-TFC (23-12-16)</t>
  </si>
  <si>
    <t>JAHANGIR SIDDIQUI &amp; COMPANY LTD. - TFC (18-07-17)</t>
  </si>
  <si>
    <t>Askari Bank Limited - V</t>
  </si>
  <si>
    <t>Pakistan Pension Fund -Debt Sub Fund</t>
  </si>
  <si>
    <t>Samba Bank Ltd. - TFC (01-03-21)</t>
  </si>
  <si>
    <t xml:space="preserve">Askari Bank Limited </t>
  </si>
  <si>
    <t>Pakistan Income Enhancement Fund</t>
  </si>
  <si>
    <t>The Bank of Punjab-TFC (23-04-18)</t>
  </si>
  <si>
    <t xml:space="preserve">JAHANGIR SIDDIQUI &amp; COMPANY LTD. - TFC (06-03-18) </t>
  </si>
  <si>
    <t>Pakistan Income Fund</t>
  </si>
  <si>
    <t>MCB Pakistan Asset Allocation Fund</t>
  </si>
  <si>
    <t>MCB DCF Income Fund</t>
  </si>
  <si>
    <t xml:space="preserve">Valuation carried on </t>
  </si>
  <si>
    <t>Discretion used in valuation of TFC</t>
  </si>
  <si>
    <t>Bank Al-Habib Ltd. - TFC (30-09-21)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</si>
</sst>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0.0000%"/>
    <numFmt numFmtId="167" formatCode="_(* #,##0.0000_);_(* \(#,##0.0000\);_(* &quot;-&quot;??_);_(@_)"/>
    <numFmt numFmtId="168" formatCode="[$-409]d\-mmm\-yy;@"/>
    <numFmt numFmtId="169" formatCode="#,##0.0000_ "/>
  </numFmts>
  <fonts count="8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Arial"/>
      <family val="2"/>
    </font>
    <font>
      <b/>
      <sz val="12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18">
    <xf numFmtId="0" fontId="0" fillId="0" borderId="0" xfId="0"/>
    <xf numFmtId="0" fontId="2" fillId="0" borderId="0" xfId="1" applyFont="1" applyBorder="1"/>
    <xf numFmtId="164" fontId="2" fillId="0" borderId="0" xfId="1" applyNumberFormat="1" applyFont="1"/>
    <xf numFmtId="164" fontId="2" fillId="0" borderId="0" xfId="2" applyNumberFormat="1" applyFont="1"/>
    <xf numFmtId="0" fontId="2" fillId="0" borderId="0" xfId="1" applyFont="1"/>
    <xf numFmtId="0" fontId="2" fillId="0" borderId="0" xfId="1" applyFont="1" applyAlignment="1">
      <alignment horizontal="center"/>
    </xf>
    <xf numFmtId="166" fontId="2" fillId="0" borderId="0" xfId="3" applyNumberFormat="1" applyFont="1" applyAlignment="1">
      <alignment horizontal="center"/>
    </xf>
    <xf numFmtId="0" fontId="2" fillId="0" borderId="0" xfId="1" applyFont="1" applyFill="1" applyBorder="1"/>
    <xf numFmtId="165" fontId="2" fillId="0" borderId="1" xfId="2" applyFont="1" applyFill="1" applyBorder="1"/>
    <xf numFmtId="164" fontId="2" fillId="0" borderId="1" xfId="2" applyNumberFormat="1" applyFont="1" applyFill="1" applyBorder="1"/>
    <xf numFmtId="164" fontId="3" fillId="0" borderId="1" xfId="2" applyNumberFormat="1" applyFont="1" applyBorder="1" applyAlignment="1">
      <alignment horizontal="right"/>
    </xf>
    <xf numFmtId="167" fontId="4" fillId="0" borderId="1" xfId="2" applyNumberFormat="1" applyFont="1" applyFill="1" applyBorder="1"/>
    <xf numFmtId="167" fontId="4" fillId="0" borderId="1" xfId="2" applyNumberFormat="1" applyFont="1" applyFill="1" applyBorder="1" applyAlignment="1">
      <alignment horizontal="center"/>
    </xf>
    <xf numFmtId="167" fontId="4" fillId="0" borderId="1" xfId="2" applyNumberFormat="1" applyFont="1" applyFill="1" applyBorder="1" applyAlignment="1">
      <alignment horizontal="right"/>
    </xf>
    <xf numFmtId="10" fontId="2" fillId="0" borderId="1" xfId="3" applyNumberFormat="1" applyFont="1" applyFill="1" applyBorder="1" applyAlignment="1">
      <alignment horizontal="center"/>
    </xf>
    <xf numFmtId="168" fontId="4" fillId="0" borderId="1" xfId="1" applyNumberFormat="1" applyFont="1" applyFill="1" applyBorder="1" applyAlignment="1">
      <alignment horizontal="center"/>
    </xf>
    <xf numFmtId="15" fontId="2" fillId="0" borderId="1" xfId="1" applyNumberFormat="1" applyFont="1" applyFill="1" applyBorder="1" applyAlignment="1">
      <alignment horizontal="center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2" fillId="0" borderId="1" xfId="1" applyFont="1" applyFill="1" applyBorder="1"/>
    <xf numFmtId="164" fontId="5" fillId="0" borderId="1" xfId="2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/>
    </xf>
    <xf numFmtId="164" fontId="2" fillId="0" borderId="2" xfId="2" applyNumberFormat="1" applyFont="1" applyFill="1" applyBorder="1"/>
    <xf numFmtId="164" fontId="2" fillId="0" borderId="3" xfId="2" applyNumberFormat="1" applyFont="1" applyFill="1" applyBorder="1"/>
    <xf numFmtId="167" fontId="4" fillId="0" borderId="3" xfId="2" applyNumberFormat="1" applyFont="1" applyFill="1" applyBorder="1"/>
    <xf numFmtId="167" fontId="4" fillId="0" borderId="3" xfId="2" applyNumberFormat="1" applyFont="1" applyFill="1" applyBorder="1" applyAlignment="1">
      <alignment horizontal="center"/>
    </xf>
    <xf numFmtId="166" fontId="4" fillId="0" borderId="3" xfId="3" applyNumberFormat="1" applyFont="1" applyFill="1" applyBorder="1" applyAlignment="1">
      <alignment horizontal="center"/>
    </xf>
    <xf numFmtId="168" fontId="4" fillId="0" borderId="3" xfId="1" applyNumberFormat="1" applyFont="1" applyFill="1" applyBorder="1" applyAlignment="1">
      <alignment horizontal="center"/>
    </xf>
    <xf numFmtId="15" fontId="2" fillId="0" borderId="3" xfId="1" applyNumberFormat="1" applyFont="1" applyFill="1" applyBorder="1" applyAlignment="1">
      <alignment horizontal="center"/>
    </xf>
    <xf numFmtId="0" fontId="4" fillId="0" borderId="3" xfId="1" applyFont="1" applyFill="1" applyBorder="1"/>
    <xf numFmtId="0" fontId="4" fillId="0" borderId="3" xfId="1" applyFont="1" applyFill="1" applyBorder="1" applyAlignment="1">
      <alignment horizontal="center"/>
    </xf>
    <xf numFmtId="164" fontId="2" fillId="0" borderId="4" xfId="2" applyNumberFormat="1" applyFont="1" applyFill="1" applyBorder="1"/>
    <xf numFmtId="164" fontId="4" fillId="0" borderId="1" xfId="2" applyNumberFormat="1" applyFont="1" applyFill="1" applyBorder="1"/>
    <xf numFmtId="166" fontId="4" fillId="0" borderId="1" xfId="3" applyNumberFormat="1" applyFont="1" applyFill="1" applyBorder="1" applyAlignment="1">
      <alignment horizontal="center"/>
    </xf>
    <xf numFmtId="167" fontId="2" fillId="0" borderId="1" xfId="2" applyNumberFormat="1" applyFont="1" applyFill="1" applyBorder="1"/>
    <xf numFmtId="10" fontId="4" fillId="0" borderId="1" xfId="3" applyNumberFormat="1" applyFont="1" applyFill="1" applyBorder="1" applyAlignment="1">
      <alignment horizontal="center"/>
    </xf>
    <xf numFmtId="164" fontId="4" fillId="0" borderId="4" xfId="2" applyNumberFormat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167" fontId="2" fillId="0" borderId="1" xfId="2" applyNumberFormat="1" applyFont="1" applyFill="1" applyBorder="1" applyAlignment="1">
      <alignment horizontal="center"/>
    </xf>
    <xf numFmtId="166" fontId="2" fillId="0" borderId="1" xfId="3" applyNumberFormat="1" applyFont="1" applyFill="1" applyBorder="1" applyAlignment="1">
      <alignment horizontal="center"/>
    </xf>
    <xf numFmtId="168" fontId="2" fillId="0" borderId="1" xfId="1" applyNumberFormat="1" applyFont="1" applyFill="1" applyBorder="1" applyAlignment="1">
      <alignment horizontal="center"/>
    </xf>
    <xf numFmtId="167" fontId="2" fillId="0" borderId="1" xfId="1" applyNumberFormat="1" applyFont="1" applyFill="1" applyBorder="1" applyAlignment="1">
      <alignment horizontal="center"/>
    </xf>
    <xf numFmtId="164" fontId="2" fillId="0" borderId="0" xfId="2" applyNumberFormat="1" applyFont="1" applyFill="1" applyBorder="1"/>
    <xf numFmtId="164" fontId="4" fillId="0" borderId="0" xfId="2" applyNumberFormat="1" applyFont="1" applyFill="1" applyBorder="1"/>
    <xf numFmtId="167" fontId="4" fillId="0" borderId="0" xfId="2" applyNumberFormat="1" applyFont="1" applyFill="1" applyBorder="1"/>
    <xf numFmtId="167" fontId="4" fillId="0" borderId="0" xfId="2" applyNumberFormat="1" applyFont="1" applyFill="1" applyBorder="1" applyAlignment="1">
      <alignment horizontal="center"/>
    </xf>
    <xf numFmtId="166" fontId="4" fillId="0" borderId="0" xfId="3" applyNumberFormat="1" applyFont="1" applyFill="1" applyBorder="1" applyAlignment="1">
      <alignment horizontal="center"/>
    </xf>
    <xf numFmtId="168" fontId="4" fillId="0" borderId="0" xfId="1" applyNumberFormat="1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 vertical="center" wrapText="1"/>
    </xf>
    <xf numFmtId="164" fontId="6" fillId="2" borderId="3" xfId="2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166" fontId="6" fillId="2" borderId="3" xfId="3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/>
    </xf>
    <xf numFmtId="164" fontId="3" fillId="0" borderId="1" xfId="2" applyNumberFormat="1" applyFont="1" applyFill="1" applyBorder="1" applyAlignment="1">
      <alignment horizontal="right"/>
    </xf>
    <xf numFmtId="164" fontId="3" fillId="0" borderId="3" xfId="2" applyNumberFormat="1" applyFont="1" applyBorder="1" applyAlignment="1">
      <alignment horizontal="right"/>
    </xf>
    <xf numFmtId="167" fontId="2" fillId="0" borderId="3" xfId="1" applyNumberFormat="1" applyFont="1" applyFill="1" applyBorder="1" applyAlignment="1">
      <alignment horizontal="center"/>
    </xf>
    <xf numFmtId="10" fontId="2" fillId="0" borderId="3" xfId="3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 vertical="center" wrapText="1"/>
    </xf>
    <xf numFmtId="10" fontId="4" fillId="0" borderId="3" xfId="3" applyNumberFormat="1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166" fontId="2" fillId="0" borderId="0" xfId="3" applyNumberFormat="1" applyFont="1" applyFill="1" applyBorder="1" applyAlignment="1">
      <alignment horizontal="center"/>
    </xf>
    <xf numFmtId="0" fontId="2" fillId="3" borderId="0" xfId="1" applyFont="1" applyFill="1" applyBorder="1"/>
    <xf numFmtId="164" fontId="2" fillId="3" borderId="4" xfId="2" applyNumberFormat="1" applyFont="1" applyFill="1" applyBorder="1"/>
    <xf numFmtId="164" fontId="2" fillId="3" borderId="1" xfId="2" applyNumberFormat="1" applyFont="1" applyFill="1" applyBorder="1"/>
    <xf numFmtId="164" fontId="4" fillId="3" borderId="1" xfId="2" applyNumberFormat="1" applyFont="1" applyFill="1" applyBorder="1"/>
    <xf numFmtId="167" fontId="4" fillId="3" borderId="1" xfId="2" applyNumberFormat="1" applyFont="1" applyFill="1" applyBorder="1"/>
    <xf numFmtId="0" fontId="2" fillId="3" borderId="1" xfId="1" applyFont="1" applyFill="1" applyBorder="1" applyAlignment="1">
      <alignment horizontal="center"/>
    </xf>
    <xf numFmtId="166" fontId="4" fillId="3" borderId="1" xfId="3" applyNumberFormat="1" applyFont="1" applyFill="1" applyBorder="1" applyAlignment="1">
      <alignment horizontal="center"/>
    </xf>
    <xf numFmtId="168" fontId="4" fillId="3" borderId="1" xfId="1" applyNumberFormat="1" applyFont="1" applyFill="1" applyBorder="1" applyAlignment="1">
      <alignment horizontal="center"/>
    </xf>
    <xf numFmtId="15" fontId="2" fillId="3" borderId="1" xfId="1" applyNumberFormat="1" applyFont="1" applyFill="1" applyBorder="1" applyAlignment="1">
      <alignment horizontal="center"/>
    </xf>
    <xf numFmtId="0" fontId="4" fillId="3" borderId="1" xfId="1" applyFont="1" applyFill="1" applyBorder="1"/>
    <xf numFmtId="0" fontId="4" fillId="3" borderId="1" xfId="1" applyFont="1" applyFill="1" applyBorder="1" applyAlignment="1">
      <alignment horizontal="center"/>
    </xf>
    <xf numFmtId="167" fontId="4" fillId="3" borderId="1" xfId="2" applyNumberFormat="1" applyFont="1" applyFill="1" applyBorder="1" applyAlignment="1">
      <alignment horizontal="right"/>
    </xf>
    <xf numFmtId="10" fontId="4" fillId="3" borderId="1" xfId="3" applyNumberFormat="1" applyFont="1" applyFill="1" applyBorder="1" applyAlignment="1">
      <alignment horizontal="right"/>
    </xf>
    <xf numFmtId="167" fontId="4" fillId="3" borderId="1" xfId="2" applyNumberFormat="1" applyFont="1" applyFill="1" applyBorder="1" applyAlignment="1">
      <alignment horizontal="center"/>
    </xf>
    <xf numFmtId="166" fontId="2" fillId="3" borderId="1" xfId="3" applyNumberFormat="1" applyFont="1" applyFill="1" applyBorder="1" applyAlignment="1">
      <alignment horizontal="right"/>
    </xf>
    <xf numFmtId="164" fontId="2" fillId="3" borderId="0" xfId="2" applyNumberFormat="1" applyFont="1" applyFill="1" applyBorder="1"/>
    <xf numFmtId="164" fontId="4" fillId="3" borderId="0" xfId="2" applyNumberFormat="1" applyFont="1" applyFill="1" applyBorder="1"/>
    <xf numFmtId="167" fontId="4" fillId="3" borderId="0" xfId="2" applyNumberFormat="1" applyFont="1" applyFill="1" applyBorder="1"/>
    <xf numFmtId="167" fontId="4" fillId="3" borderId="0" xfId="2" applyNumberFormat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10" fontId="2" fillId="3" borderId="0" xfId="3" applyNumberFormat="1" applyFont="1" applyFill="1" applyBorder="1" applyAlignment="1">
      <alignment horizontal="center"/>
    </xf>
    <xf numFmtId="168" fontId="4" fillId="3" borderId="0" xfId="1" applyNumberFormat="1" applyFont="1" applyFill="1" applyBorder="1" applyAlignment="1">
      <alignment horizontal="center"/>
    </xf>
    <xf numFmtId="15" fontId="2" fillId="3" borderId="0" xfId="1" applyNumberFormat="1" applyFont="1" applyFill="1" applyBorder="1" applyAlignment="1">
      <alignment horizontal="center"/>
    </xf>
    <xf numFmtId="0" fontId="4" fillId="3" borderId="0" xfId="1" applyFont="1" applyFill="1" applyBorder="1"/>
    <xf numFmtId="0" fontId="4" fillId="3" borderId="0" xfId="1" applyFont="1" applyFill="1" applyBorder="1" applyAlignment="1">
      <alignment horizontal="center"/>
    </xf>
    <xf numFmtId="164" fontId="4" fillId="0" borderId="3" xfId="2" applyNumberFormat="1" applyFont="1" applyFill="1" applyBorder="1"/>
    <xf numFmtId="0" fontId="2" fillId="0" borderId="3" xfId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66" fontId="6" fillId="2" borderId="1" xfId="3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/>
    </xf>
    <xf numFmtId="164" fontId="6" fillId="2" borderId="0" xfId="1" applyNumberFormat="1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166" fontId="6" fillId="2" borderId="0" xfId="3" applyNumberFormat="1" applyFont="1" applyFill="1" applyBorder="1" applyAlignment="1">
      <alignment horizontal="center" vertical="center" wrapText="1"/>
    </xf>
    <xf numFmtId="164" fontId="2" fillId="0" borderId="0" xfId="1" applyNumberFormat="1" applyFont="1" applyBorder="1"/>
    <xf numFmtId="164" fontId="2" fillId="0" borderId="0" xfId="2" applyNumberFormat="1" applyFont="1" applyBorder="1"/>
    <xf numFmtId="0" fontId="2" fillId="0" borderId="0" xfId="1" applyFont="1" applyBorder="1" applyAlignment="1">
      <alignment horizontal="center"/>
    </xf>
    <xf numFmtId="166" fontId="2" fillId="0" borderId="0" xfId="3" applyNumberFormat="1" applyFont="1" applyBorder="1" applyAlignment="1">
      <alignment horizontal="center"/>
    </xf>
    <xf numFmtId="43" fontId="2" fillId="0" borderId="0" xfId="1" applyNumberFormat="1" applyFont="1" applyBorder="1" applyAlignment="1">
      <alignment horizontal="center"/>
    </xf>
    <xf numFmtId="169" fontId="5" fillId="0" borderId="1" xfId="4" applyNumberFormat="1" applyFont="1" applyFill="1" applyBorder="1" applyAlignment="1">
      <alignment horizontal="right"/>
    </xf>
    <xf numFmtId="167" fontId="2" fillId="0" borderId="0" xfId="1" applyNumberFormat="1" applyFont="1" applyAlignment="1">
      <alignment horizontal="center"/>
    </xf>
    <xf numFmtId="0" fontId="6" fillId="0" borderId="0" xfId="1" applyFont="1"/>
    <xf numFmtId="15" fontId="6" fillId="0" borderId="0" xfId="1" applyNumberFormat="1" applyFont="1"/>
    <xf numFmtId="164" fontId="2" fillId="0" borderId="5" xfId="2" applyNumberFormat="1" applyFont="1" applyFill="1" applyBorder="1"/>
    <xf numFmtId="167" fontId="4" fillId="0" borderId="4" xfId="2" applyNumberFormat="1" applyFont="1" applyFill="1" applyBorder="1"/>
    <xf numFmtId="164" fontId="2" fillId="3" borderId="5" xfId="2" applyNumberFormat="1" applyFont="1" applyFill="1" applyBorder="1"/>
    <xf numFmtId="167" fontId="4" fillId="3" borderId="4" xfId="2" applyNumberFormat="1" applyFont="1" applyFill="1" applyBorder="1"/>
    <xf numFmtId="164" fontId="2" fillId="0" borderId="6" xfId="2" applyNumberFormat="1" applyFont="1" applyFill="1" applyBorder="1"/>
    <xf numFmtId="167" fontId="4" fillId="0" borderId="2" xfId="2" applyNumberFormat="1" applyFont="1" applyFill="1" applyBorder="1"/>
    <xf numFmtId="164" fontId="6" fillId="2" borderId="4" xfId="1" applyNumberFormat="1" applyFont="1" applyFill="1" applyBorder="1" applyAlignment="1">
      <alignment horizontal="center" vertical="center" wrapText="1"/>
    </xf>
    <xf numFmtId="165" fontId="2" fillId="0" borderId="4" xfId="2" applyFont="1" applyFill="1" applyBorder="1"/>
    <xf numFmtId="169" fontId="5" fillId="0" borderId="1" xfId="1" applyNumberFormat="1" applyFont="1" applyFill="1" applyBorder="1" applyAlignment="1">
      <alignment horizontal="right"/>
    </xf>
  </cellXfs>
  <cellStyles count="5">
    <cellStyle name="Comma 2" xfId="2"/>
    <cellStyle name="Normal" xfId="0" builtinId="0"/>
    <cellStyle name="Normal 2" xfId="4"/>
    <cellStyle name="Normal 3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showGridLines="0" view="pageBreakPreview" zoomScale="60" zoomScaleNormal="70" zoomScalePageLayoutView="70" workbookViewId="0">
      <selection activeCell="M100" sqref="M100"/>
    </sheetView>
  </sheetViews>
  <sheetFormatPr defaultColWidth="9.109375" defaultRowHeight="15.6" x14ac:dyDescent="0.3"/>
  <cols>
    <col min="1" max="1" width="8" style="4" customWidth="1"/>
    <col min="2" max="2" width="64" style="4" bestFit="1" customWidth="1"/>
    <col min="3" max="3" width="17.6640625" style="4" customWidth="1"/>
    <col min="4" max="4" width="15.5546875" style="4" bestFit="1" customWidth="1"/>
    <col min="5" max="5" width="16.44140625" style="4" customWidth="1"/>
    <col min="6" max="6" width="14.44140625" style="5" customWidth="1"/>
    <col min="7" max="7" width="19.5546875" style="6" customWidth="1"/>
    <col min="8" max="8" width="16.6640625" style="5" customWidth="1"/>
    <col min="9" max="9" width="20.5546875" style="5" customWidth="1"/>
    <col min="10" max="10" width="12.88671875" style="4" customWidth="1"/>
    <col min="11" max="11" width="34" style="3" customWidth="1"/>
    <col min="12" max="12" width="15.44140625" style="3" bestFit="1" customWidth="1"/>
    <col min="13" max="13" width="18.6640625" style="3" bestFit="1" customWidth="1"/>
    <col min="14" max="14" width="19.6640625" style="2" customWidth="1"/>
    <col min="15" max="15" width="8.5546875" style="1" customWidth="1"/>
    <col min="16" max="16384" width="9.109375" style="1"/>
  </cols>
  <sheetData>
    <row r="1" spans="1:14" x14ac:dyDescent="0.3">
      <c r="A1" s="107" t="s">
        <v>42</v>
      </c>
      <c r="C1" s="107"/>
    </row>
    <row r="2" spans="1:14" x14ac:dyDescent="0.3">
      <c r="A2" s="107" t="s">
        <v>41</v>
      </c>
      <c r="C2" s="108">
        <v>44641</v>
      </c>
      <c r="F2" s="106"/>
      <c r="I2" s="106"/>
    </row>
    <row r="3" spans="1:14" x14ac:dyDescent="0.3">
      <c r="A3" s="107"/>
      <c r="C3" s="107"/>
      <c r="F3" s="106"/>
    </row>
    <row r="5" spans="1:14" x14ac:dyDescent="0.3">
      <c r="A5" s="55" t="s">
        <v>40</v>
      </c>
    </row>
    <row r="6" spans="1:14" ht="46.8" x14ac:dyDescent="0.3">
      <c r="A6" s="93" t="s">
        <v>26</v>
      </c>
      <c r="B6" s="93" t="s">
        <v>25</v>
      </c>
      <c r="C6" s="93" t="s">
        <v>24</v>
      </c>
      <c r="D6" s="93" t="s">
        <v>23</v>
      </c>
      <c r="E6" s="93" t="s">
        <v>22</v>
      </c>
      <c r="F6" s="93" t="s">
        <v>21</v>
      </c>
      <c r="G6" s="94" t="s">
        <v>20</v>
      </c>
      <c r="H6" s="93" t="s">
        <v>19</v>
      </c>
      <c r="I6" s="93" t="s">
        <v>18</v>
      </c>
      <c r="J6" s="93" t="s">
        <v>17</v>
      </c>
      <c r="K6" s="92" t="s">
        <v>16</v>
      </c>
      <c r="L6" s="92" t="s">
        <v>15</v>
      </c>
      <c r="M6" s="92" t="s">
        <v>14</v>
      </c>
      <c r="N6" s="115" t="s">
        <v>13</v>
      </c>
    </row>
    <row r="7" spans="1:14" s="7" customFormat="1" ht="15.6" hidden="1" customHeight="1" x14ac:dyDescent="0.3">
      <c r="A7" s="18">
        <v>1</v>
      </c>
      <c r="B7" s="17" t="s">
        <v>11</v>
      </c>
      <c r="C7" s="16">
        <f t="shared" ref="C7:C15" si="0">$C$2</f>
        <v>44641</v>
      </c>
      <c r="D7" s="15">
        <v>42446</v>
      </c>
      <c r="E7" s="15">
        <v>46098</v>
      </c>
      <c r="F7" s="12">
        <v>90.346136978840605</v>
      </c>
      <c r="G7" s="39">
        <v>-1.5E-3</v>
      </c>
      <c r="H7" s="21" t="s">
        <v>2</v>
      </c>
      <c r="I7" s="12">
        <v>90.893496104903164</v>
      </c>
      <c r="J7" s="11">
        <f t="shared" ref="J7:J15" si="1">ROUND(N7/K7,4)</f>
        <v>8.0000000000000002E-3</v>
      </c>
      <c r="K7" s="32">
        <v>35983606.870399997</v>
      </c>
      <c r="L7" s="9">
        <v>10480</v>
      </c>
      <c r="M7" s="9">
        <v>4991</v>
      </c>
      <c r="N7" s="31">
        <f t="shared" ref="N7:N15" si="2">L7*M7*(I7-F7)%</f>
        <v>286299.91292907903</v>
      </c>
    </row>
    <row r="8" spans="1:14" s="7" customFormat="1" ht="15.6" customHeight="1" x14ac:dyDescent="0.3">
      <c r="A8" s="30">
        <v>1</v>
      </c>
      <c r="B8" s="29" t="s">
        <v>37</v>
      </c>
      <c r="C8" s="28">
        <f t="shared" si="0"/>
        <v>44641</v>
      </c>
      <c r="D8" s="27">
        <v>43165</v>
      </c>
      <c r="E8" s="27">
        <v>45175</v>
      </c>
      <c r="F8" s="25">
        <v>102.07975956804162</v>
      </c>
      <c r="G8" s="59">
        <v>5.0000000000000001E-3</v>
      </c>
      <c r="H8" s="21" t="s">
        <v>0</v>
      </c>
      <c r="I8" s="25">
        <v>101.6298538992373</v>
      </c>
      <c r="J8" s="24">
        <f t="shared" si="1"/>
        <v>-5.0000000000000001E-3</v>
      </c>
      <c r="K8" s="57">
        <v>40638775.370399997</v>
      </c>
      <c r="L8" s="23">
        <v>18000</v>
      </c>
      <c r="M8" s="23">
        <v>2499.67</v>
      </c>
      <c r="N8" s="22">
        <f t="shared" si="2"/>
        <v>-202430.82656521688</v>
      </c>
    </row>
    <row r="9" spans="1:14" s="7" customFormat="1" ht="15.6" customHeight="1" x14ac:dyDescent="0.3">
      <c r="A9" s="18">
        <v>2</v>
      </c>
      <c r="B9" s="17" t="s">
        <v>30</v>
      </c>
      <c r="C9" s="16">
        <f t="shared" si="0"/>
        <v>44641</v>
      </c>
      <c r="D9" s="15">
        <v>42934</v>
      </c>
      <c r="E9" s="15">
        <v>45125</v>
      </c>
      <c r="F9" s="12">
        <v>101.8113860394384</v>
      </c>
      <c r="G9" s="14">
        <v>5.0000000000000001E-3</v>
      </c>
      <c r="H9" s="21" t="s">
        <v>0</v>
      </c>
      <c r="I9" s="12">
        <v>101.40788956068312</v>
      </c>
      <c r="J9" s="11">
        <f t="shared" si="1"/>
        <v>-1.6999999999999999E-3</v>
      </c>
      <c r="K9" s="57">
        <v>40638775.370399997</v>
      </c>
      <c r="L9" s="9">
        <v>10000</v>
      </c>
      <c r="M9" s="9">
        <v>1750</v>
      </c>
      <c r="N9" s="31">
        <f t="shared" si="2"/>
        <v>-70611.883782175151</v>
      </c>
    </row>
    <row r="10" spans="1:14" s="7" customFormat="1" ht="15.6" hidden="1" customHeight="1" x14ac:dyDescent="0.3">
      <c r="A10" s="18">
        <v>1</v>
      </c>
      <c r="B10" s="17" t="s">
        <v>9</v>
      </c>
      <c r="C10" s="16">
        <f t="shared" si="0"/>
        <v>44641</v>
      </c>
      <c r="D10" s="15">
        <v>42768</v>
      </c>
      <c r="E10" s="15">
        <v>44959</v>
      </c>
      <c r="F10" s="11">
        <v>92</v>
      </c>
      <c r="G10" s="14">
        <v>1.4999999999999999E-2</v>
      </c>
      <c r="H10" s="21" t="s">
        <v>0</v>
      </c>
      <c r="I10" s="11">
        <v>90.560196634334673</v>
      </c>
      <c r="J10" s="11" t="e">
        <f t="shared" si="1"/>
        <v>#DIV/0!</v>
      </c>
      <c r="K10" s="32"/>
      <c r="L10" s="9">
        <v>500</v>
      </c>
      <c r="M10" s="9">
        <v>41667</v>
      </c>
      <c r="N10" s="31">
        <f t="shared" si="2"/>
        <v>-299961.43418588588</v>
      </c>
    </row>
    <row r="11" spans="1:14" s="7" customFormat="1" ht="15.75" hidden="1" customHeight="1" x14ac:dyDescent="0.3">
      <c r="A11" s="18">
        <v>2</v>
      </c>
      <c r="B11" s="17" t="s">
        <v>34</v>
      </c>
      <c r="C11" s="16">
        <f t="shared" si="0"/>
        <v>44641</v>
      </c>
      <c r="D11" s="15">
        <v>43907</v>
      </c>
      <c r="E11" s="15">
        <v>47559</v>
      </c>
      <c r="F11" s="12">
        <v>113.14570000000001</v>
      </c>
      <c r="G11" s="14">
        <v>1.4999999999999999E-2</v>
      </c>
      <c r="H11" s="21" t="s">
        <v>0</v>
      </c>
      <c r="I11" s="12">
        <v>104.6541</v>
      </c>
      <c r="J11" s="11">
        <f t="shared" si="1"/>
        <v>-5.67E-2</v>
      </c>
      <c r="K11" s="32">
        <v>74941759.254899994</v>
      </c>
      <c r="L11" s="9">
        <v>50</v>
      </c>
      <c r="M11" s="9">
        <v>1000000</v>
      </c>
      <c r="N11" s="31">
        <f t="shared" si="2"/>
        <v>-4245800.0000000028</v>
      </c>
    </row>
    <row r="12" spans="1:14" s="7" customFormat="1" ht="15.6" hidden="1" customHeight="1" x14ac:dyDescent="0.3">
      <c r="A12" s="18">
        <v>5</v>
      </c>
      <c r="B12" s="17" t="s">
        <v>7</v>
      </c>
      <c r="C12" s="16">
        <f t="shared" si="0"/>
        <v>44641</v>
      </c>
      <c r="D12" s="15">
        <v>43160</v>
      </c>
      <c r="E12" s="15">
        <v>44986</v>
      </c>
      <c r="F12" s="12">
        <v>99.986662182950553</v>
      </c>
      <c r="G12" s="14">
        <v>1E-3</v>
      </c>
      <c r="H12" s="21" t="s">
        <v>0</v>
      </c>
      <c r="I12" s="12">
        <v>99.783800535158235</v>
      </c>
      <c r="J12" s="11">
        <f t="shared" si="1"/>
        <v>-2.8E-3</v>
      </c>
      <c r="K12" s="32">
        <v>72838297.251000002</v>
      </c>
      <c r="L12" s="9">
        <v>1000</v>
      </c>
      <c r="M12" s="9">
        <v>100000</v>
      </c>
      <c r="N12" s="31">
        <f t="shared" si="2"/>
        <v>-202861.64779231799</v>
      </c>
    </row>
    <row r="13" spans="1:14" s="7" customFormat="1" ht="15.6" hidden="1" customHeight="1" x14ac:dyDescent="0.3">
      <c r="A13" s="18">
        <v>3</v>
      </c>
      <c r="B13" s="17" t="s">
        <v>29</v>
      </c>
      <c r="C13" s="16">
        <f t="shared" si="0"/>
        <v>44641</v>
      </c>
      <c r="D13" s="15">
        <v>42727</v>
      </c>
      <c r="E13" s="15">
        <v>46379</v>
      </c>
      <c r="F13" s="12">
        <v>100</v>
      </c>
      <c r="G13" s="14">
        <v>7.4999999999999997E-3</v>
      </c>
      <c r="H13" s="21" t="s">
        <v>0</v>
      </c>
      <c r="I13" s="12">
        <v>96.942099999999996</v>
      </c>
      <c r="J13" s="11">
        <f t="shared" si="1"/>
        <v>-5.4699999999999999E-2</v>
      </c>
      <c r="K13" s="32">
        <v>67035065.775899999</v>
      </c>
      <c r="L13" s="9">
        <v>1200</v>
      </c>
      <c r="M13" s="9">
        <v>99840</v>
      </c>
      <c r="N13" s="31">
        <f t="shared" si="2"/>
        <v>-3663608.8320000046</v>
      </c>
    </row>
    <row r="14" spans="1:14" s="7" customFormat="1" ht="15.6" hidden="1" customHeight="1" x14ac:dyDescent="0.3">
      <c r="A14" s="18">
        <v>2</v>
      </c>
      <c r="B14" s="17" t="s">
        <v>5</v>
      </c>
      <c r="C14" s="16">
        <f t="shared" si="0"/>
        <v>44641</v>
      </c>
      <c r="D14" s="15">
        <v>42419</v>
      </c>
      <c r="E14" s="15">
        <v>46072</v>
      </c>
      <c r="F14" s="12">
        <v>96.321689848909429</v>
      </c>
      <c r="G14" s="39">
        <v>-1.5E-3</v>
      </c>
      <c r="H14" s="21" t="s">
        <v>0</v>
      </c>
      <c r="I14" s="12">
        <v>96.911010470544085</v>
      </c>
      <c r="J14" s="11">
        <f t="shared" si="1"/>
        <v>6.3E-3</v>
      </c>
      <c r="K14" s="105">
        <v>39791468.756800003</v>
      </c>
      <c r="L14" s="9">
        <v>425</v>
      </c>
      <c r="M14" s="9">
        <v>99820</v>
      </c>
      <c r="N14" s="31">
        <f t="shared" si="2"/>
        <v>250010.43391917812</v>
      </c>
    </row>
    <row r="15" spans="1:14" s="7" customFormat="1" ht="15.6" customHeight="1" x14ac:dyDescent="0.3">
      <c r="A15" s="18">
        <v>3</v>
      </c>
      <c r="B15" s="17" t="s">
        <v>33</v>
      </c>
      <c r="C15" s="16">
        <f t="shared" si="0"/>
        <v>44641</v>
      </c>
      <c r="D15" s="15">
        <v>44256</v>
      </c>
      <c r="E15" s="15">
        <v>47908</v>
      </c>
      <c r="F15" s="12">
        <v>108.35045328107253</v>
      </c>
      <c r="G15" s="14">
        <v>1.4E-2</v>
      </c>
      <c r="H15" s="21" t="s">
        <v>0</v>
      </c>
      <c r="I15" s="12">
        <v>100.79459030356705</v>
      </c>
      <c r="J15" s="11">
        <f t="shared" si="1"/>
        <v>-0.158</v>
      </c>
      <c r="K15" s="57">
        <v>40638775.370399997</v>
      </c>
      <c r="L15" s="9">
        <v>850</v>
      </c>
      <c r="M15" s="9">
        <v>99960</v>
      </c>
      <c r="N15" s="31">
        <f t="shared" si="2"/>
        <v>-6419914.5374673093</v>
      </c>
    </row>
    <row r="16" spans="1:14" x14ac:dyDescent="0.3">
      <c r="A16" s="1"/>
      <c r="B16" s="1"/>
      <c r="C16" s="1"/>
      <c r="D16" s="1"/>
      <c r="E16" s="1"/>
      <c r="F16" s="102"/>
      <c r="G16" s="103"/>
      <c r="H16" s="102"/>
      <c r="I16" s="104"/>
      <c r="J16" s="1"/>
      <c r="K16" s="101"/>
      <c r="L16" s="101"/>
      <c r="M16" s="101"/>
      <c r="N16" s="100"/>
    </row>
    <row r="17" spans="1:14" ht="15.6" hidden="1" customHeight="1" x14ac:dyDescent="0.3">
      <c r="A17" s="95" t="s">
        <v>39</v>
      </c>
      <c r="B17" s="1"/>
      <c r="C17" s="1"/>
      <c r="D17" s="1"/>
      <c r="E17" s="1"/>
      <c r="F17" s="102"/>
      <c r="G17" s="103"/>
      <c r="H17" s="102"/>
      <c r="I17" s="102"/>
      <c r="J17" s="1"/>
      <c r="K17" s="101"/>
      <c r="L17" s="101"/>
      <c r="M17" s="101"/>
      <c r="N17" s="100"/>
    </row>
    <row r="18" spans="1:14" ht="46.95" hidden="1" customHeight="1" x14ac:dyDescent="0.3">
      <c r="A18" s="98" t="s">
        <v>26</v>
      </c>
      <c r="B18" s="98" t="s">
        <v>25</v>
      </c>
      <c r="C18" s="98" t="s">
        <v>24</v>
      </c>
      <c r="D18" s="98" t="s">
        <v>23</v>
      </c>
      <c r="E18" s="98" t="s">
        <v>22</v>
      </c>
      <c r="F18" s="98" t="s">
        <v>21</v>
      </c>
      <c r="G18" s="99" t="s">
        <v>20</v>
      </c>
      <c r="H18" s="98" t="s">
        <v>19</v>
      </c>
      <c r="I18" s="98" t="s">
        <v>18</v>
      </c>
      <c r="J18" s="98" t="s">
        <v>17</v>
      </c>
      <c r="K18" s="97" t="s">
        <v>16</v>
      </c>
      <c r="L18" s="97" t="s">
        <v>15</v>
      </c>
      <c r="M18" s="97" t="s">
        <v>14</v>
      </c>
      <c r="N18" s="96" t="s">
        <v>13</v>
      </c>
    </row>
    <row r="19" spans="1:14" s="7" customFormat="1" ht="15.6" hidden="1" customHeight="1" x14ac:dyDescent="0.3">
      <c r="A19" s="50">
        <v>1</v>
      </c>
      <c r="B19" s="49" t="s">
        <v>8</v>
      </c>
      <c r="C19" s="48">
        <f>$C$2</f>
        <v>44641</v>
      </c>
      <c r="D19" s="47">
        <v>41325</v>
      </c>
      <c r="E19" s="47">
        <v>44247</v>
      </c>
      <c r="F19" s="45" t="e">
        <f>#REF!</f>
        <v>#REF!</v>
      </c>
      <c r="G19" s="64" t="e">
        <f>#REF!</f>
        <v>#REF!</v>
      </c>
      <c r="H19" s="63" t="e">
        <f>#REF!</f>
        <v>#REF!</v>
      </c>
      <c r="I19" s="45" t="e">
        <f>#REF!</f>
        <v>#REF!</v>
      </c>
      <c r="J19" s="44" t="e">
        <f>ROUND(N19/K19,4)</f>
        <v>#REF!</v>
      </c>
      <c r="K19" s="43">
        <v>18460455.1613</v>
      </c>
      <c r="L19" s="42">
        <v>2000</v>
      </c>
      <c r="M19" s="42" t="e">
        <f>#REF!</f>
        <v>#REF!</v>
      </c>
      <c r="N19" s="42" t="e">
        <f>L19*M19*(I19-F19)%</f>
        <v>#REF!</v>
      </c>
    </row>
    <row r="20" spans="1:14" s="7" customFormat="1" ht="15.6" hidden="1" customHeight="1" x14ac:dyDescent="0.3">
      <c r="A20" s="50">
        <v>1</v>
      </c>
      <c r="B20" s="49" t="s">
        <v>11</v>
      </c>
      <c r="C20" s="48">
        <f>$C$2</f>
        <v>44641</v>
      </c>
      <c r="D20" s="47">
        <v>42446</v>
      </c>
      <c r="E20" s="47">
        <v>46098</v>
      </c>
      <c r="F20" s="45">
        <f>F7</f>
        <v>90.346136978840605</v>
      </c>
      <c r="G20" s="64">
        <f>G7</f>
        <v>-1.5E-3</v>
      </c>
      <c r="H20" s="63" t="s">
        <v>0</v>
      </c>
      <c r="I20" s="45">
        <f>I7</f>
        <v>90.893496104903164</v>
      </c>
      <c r="J20" s="44">
        <f>ROUND(N20/K20,4)</f>
        <v>7.8E-2</v>
      </c>
      <c r="K20" s="43">
        <v>18397476.333299998</v>
      </c>
      <c r="L20" s="42">
        <v>52500</v>
      </c>
      <c r="M20" s="42">
        <f>M7</f>
        <v>4991</v>
      </c>
      <c r="N20" s="42">
        <f>L20*M20*(I20-F20)%</f>
        <v>1434231.4340435734</v>
      </c>
    </row>
    <row r="21" spans="1:14" s="7" customFormat="1" ht="15.6" hidden="1" customHeight="1" x14ac:dyDescent="0.3">
      <c r="A21" s="50">
        <v>1</v>
      </c>
      <c r="B21" s="49" t="s">
        <v>37</v>
      </c>
      <c r="C21" s="48">
        <f>$C$2</f>
        <v>44641</v>
      </c>
      <c r="D21" s="47">
        <v>43165</v>
      </c>
      <c r="E21" s="47">
        <v>44991</v>
      </c>
      <c r="F21" s="45">
        <v>99.221635880026099</v>
      </c>
      <c r="G21" s="64">
        <v>1.5E-3</v>
      </c>
      <c r="H21" s="63" t="s">
        <v>0</v>
      </c>
      <c r="I21" s="45">
        <v>98.98288101887978</v>
      </c>
      <c r="J21" s="44">
        <f>ROUND(N21/K21,4)</f>
        <v>-4.1999999999999997E-3</v>
      </c>
      <c r="K21" s="43">
        <v>40154909.262500003</v>
      </c>
      <c r="L21" s="42">
        <v>14000</v>
      </c>
      <c r="M21" s="42">
        <v>5000</v>
      </c>
      <c r="N21" s="42">
        <f>L21*M21*(I21-F21)%</f>
        <v>-167128.4028024232</v>
      </c>
    </row>
    <row r="22" spans="1:14" s="7" customFormat="1" ht="15.6" hidden="1" customHeight="1" x14ac:dyDescent="0.3">
      <c r="A22" s="50">
        <v>1</v>
      </c>
      <c r="B22" s="49" t="s">
        <v>30</v>
      </c>
      <c r="C22" s="48">
        <f>$C$2</f>
        <v>44641</v>
      </c>
      <c r="D22" s="47">
        <v>42934</v>
      </c>
      <c r="E22" s="47">
        <v>44760</v>
      </c>
      <c r="F22" s="45">
        <f>F9</f>
        <v>101.8113860394384</v>
      </c>
      <c r="G22" s="64">
        <f>G9</f>
        <v>5.0000000000000001E-3</v>
      </c>
      <c r="H22" s="63" t="s">
        <v>0</v>
      </c>
      <c r="I22" s="45">
        <f>I9</f>
        <v>101.40788956068312</v>
      </c>
      <c r="J22" s="44">
        <f>ROUND(N22/K22,4)</f>
        <v>-3.8999999999999998E-3</v>
      </c>
      <c r="K22" s="43">
        <v>18153171.964400001</v>
      </c>
      <c r="L22" s="42">
        <v>10000</v>
      </c>
      <c r="M22" s="42">
        <f>M9</f>
        <v>1750</v>
      </c>
      <c r="N22" s="42">
        <f>L22*M22*(I22-F22)%</f>
        <v>-70611.883782175151</v>
      </c>
    </row>
    <row r="23" spans="1:14" s="7" customFormat="1" ht="15.6" hidden="1" customHeight="1" x14ac:dyDescent="0.3">
      <c r="A23" s="50">
        <v>3</v>
      </c>
      <c r="B23" s="49" t="s">
        <v>31</v>
      </c>
      <c r="C23" s="48">
        <f>$C$2</f>
        <v>44641</v>
      </c>
      <c r="D23" s="47">
        <v>41912</v>
      </c>
      <c r="E23" s="47">
        <v>45565</v>
      </c>
      <c r="F23" s="45">
        <v>97.746300000000005</v>
      </c>
      <c r="G23" s="64">
        <v>1.5E-3</v>
      </c>
      <c r="H23" s="63" t="s">
        <v>0</v>
      </c>
      <c r="I23" s="45">
        <v>97.249151801255465</v>
      </c>
      <c r="J23" s="44">
        <f>ROUND(N23/K23,4)</f>
        <v>-2.5700000000000001E-2</v>
      </c>
      <c r="K23" s="43">
        <v>37716058.631999999</v>
      </c>
      <c r="L23" s="42">
        <v>39000</v>
      </c>
      <c r="M23" s="42">
        <v>4991</v>
      </c>
      <c r="N23" s="42">
        <f>L23*M23*(I23-F23)%</f>
        <v>-967693.99737425975</v>
      </c>
    </row>
    <row r="24" spans="1:14" s="7" customFormat="1" ht="15.75" customHeight="1" x14ac:dyDescent="0.3">
      <c r="A24" s="50"/>
      <c r="B24" s="49"/>
      <c r="C24" s="48"/>
      <c r="D24" s="47"/>
      <c r="E24" s="47"/>
      <c r="F24" s="45"/>
      <c r="G24" s="64"/>
      <c r="H24" s="63"/>
      <c r="I24" s="45"/>
      <c r="J24" s="44"/>
      <c r="K24" s="43"/>
      <c r="L24" s="42"/>
      <c r="M24" s="42"/>
      <c r="N24" s="42"/>
    </row>
    <row r="25" spans="1:14" s="7" customFormat="1" ht="15.75" customHeight="1" x14ac:dyDescent="0.3">
      <c r="A25" s="95" t="s">
        <v>38</v>
      </c>
      <c r="B25" s="49"/>
      <c r="C25" s="48"/>
      <c r="D25" s="47"/>
      <c r="E25" s="47"/>
      <c r="F25" s="45"/>
      <c r="G25" s="64"/>
      <c r="H25" s="63"/>
      <c r="I25" s="45"/>
      <c r="J25" s="44"/>
      <c r="K25" s="43"/>
      <c r="L25" s="42"/>
      <c r="M25" s="42"/>
      <c r="N25" s="42"/>
    </row>
    <row r="26" spans="1:14" ht="46.8" x14ac:dyDescent="0.3">
      <c r="A26" s="93" t="s">
        <v>26</v>
      </c>
      <c r="B26" s="93" t="s">
        <v>25</v>
      </c>
      <c r="C26" s="93" t="s">
        <v>24</v>
      </c>
      <c r="D26" s="93" t="s">
        <v>23</v>
      </c>
      <c r="E26" s="93" t="s">
        <v>22</v>
      </c>
      <c r="F26" s="93" t="s">
        <v>21</v>
      </c>
      <c r="G26" s="94" t="s">
        <v>20</v>
      </c>
      <c r="H26" s="93" t="s">
        <v>19</v>
      </c>
      <c r="I26" s="93" t="s">
        <v>18</v>
      </c>
      <c r="J26" s="93" t="s">
        <v>17</v>
      </c>
      <c r="K26" s="92" t="s">
        <v>16</v>
      </c>
      <c r="L26" s="92" t="s">
        <v>15</v>
      </c>
      <c r="M26" s="92" t="s">
        <v>14</v>
      </c>
      <c r="N26" s="115" t="s">
        <v>13</v>
      </c>
    </row>
    <row r="27" spans="1:14" s="7" customFormat="1" ht="13.5" customHeight="1" x14ac:dyDescent="0.3">
      <c r="A27" s="18">
        <v>1</v>
      </c>
      <c r="B27" s="17" t="s">
        <v>37</v>
      </c>
      <c r="C27" s="16">
        <f t="shared" ref="C27:C32" si="3">$C$2</f>
        <v>44641</v>
      </c>
      <c r="D27" s="15">
        <v>43165</v>
      </c>
      <c r="E27" s="15">
        <f>E8</f>
        <v>45175</v>
      </c>
      <c r="F27" s="12">
        <f>F8</f>
        <v>102.07975956804162</v>
      </c>
      <c r="G27" s="14">
        <f>G8</f>
        <v>5.0000000000000001E-3</v>
      </c>
      <c r="H27" s="21" t="s">
        <v>0</v>
      </c>
      <c r="I27" s="12">
        <f>I8</f>
        <v>101.6298538992373</v>
      </c>
      <c r="J27" s="11">
        <f t="shared" ref="J27:J32" si="4">ROUND(N27/K27,4)</f>
        <v>-2.3999999999999998E-3</v>
      </c>
      <c r="K27" s="32">
        <v>103162445.49240001</v>
      </c>
      <c r="L27" s="9">
        <v>22000</v>
      </c>
      <c r="M27" s="9">
        <v>2499.67</v>
      </c>
      <c r="N27" s="31">
        <f t="shared" ref="N27:N32" si="5">L27*M27*(I27-F27)%</f>
        <v>-247415.45469082062</v>
      </c>
    </row>
    <row r="28" spans="1:14" s="7" customFormat="1" ht="1.5" hidden="1" customHeight="1" x14ac:dyDescent="0.3">
      <c r="A28" s="18">
        <v>1</v>
      </c>
      <c r="B28" s="17" t="s">
        <v>34</v>
      </c>
      <c r="C28" s="16">
        <f t="shared" si="3"/>
        <v>44641</v>
      </c>
      <c r="D28" s="15">
        <v>43907</v>
      </c>
      <c r="E28" s="15">
        <v>47559</v>
      </c>
      <c r="F28" s="12">
        <f>F11</f>
        <v>113.14570000000001</v>
      </c>
      <c r="G28" s="14">
        <f>G11</f>
        <v>1.4999999999999999E-2</v>
      </c>
      <c r="H28" s="21" t="str">
        <f>H11</f>
        <v>Markup</v>
      </c>
      <c r="I28" s="12">
        <f>+I11</f>
        <v>104.6541</v>
      </c>
      <c r="J28" s="11">
        <f t="shared" si="4"/>
        <v>-2.8400000000000002E-2</v>
      </c>
      <c r="K28" s="32">
        <v>89690913.921399996</v>
      </c>
      <c r="L28" s="9">
        <v>30</v>
      </c>
      <c r="M28" s="9">
        <f>M11</f>
        <v>1000000</v>
      </c>
      <c r="N28" s="31">
        <f t="shared" si="5"/>
        <v>-2547480.0000000014</v>
      </c>
    </row>
    <row r="29" spans="1:14" s="7" customFormat="1" ht="15.6" hidden="1" customHeight="1" x14ac:dyDescent="0.3">
      <c r="A29" s="18">
        <v>2</v>
      </c>
      <c r="B29" s="17" t="s">
        <v>37</v>
      </c>
      <c r="C29" s="16">
        <f t="shared" si="3"/>
        <v>44641</v>
      </c>
      <c r="D29" s="15">
        <v>43165</v>
      </c>
      <c r="E29" s="15">
        <v>44991</v>
      </c>
      <c r="F29" s="12">
        <f>+F8</f>
        <v>102.07975956804162</v>
      </c>
      <c r="G29" s="14">
        <f>+G8</f>
        <v>5.0000000000000001E-3</v>
      </c>
      <c r="H29" s="21" t="s">
        <v>0</v>
      </c>
      <c r="I29" s="12">
        <f>+I8</f>
        <v>101.6298538992373</v>
      </c>
      <c r="J29" s="11">
        <f t="shared" si="4"/>
        <v>-3.7000000000000002E-3</v>
      </c>
      <c r="K29" s="10">
        <f>+K28</f>
        <v>89690913.921399996</v>
      </c>
      <c r="L29" s="9">
        <v>22000</v>
      </c>
      <c r="M29" s="9">
        <v>3333</v>
      </c>
      <c r="N29" s="31">
        <f t="shared" si="5"/>
        <v>-329897.83070745546</v>
      </c>
    </row>
    <row r="30" spans="1:14" s="7" customFormat="1" hidden="1" x14ac:dyDescent="0.3">
      <c r="A30" s="18">
        <v>3</v>
      </c>
      <c r="B30" s="17" t="s">
        <v>12</v>
      </c>
      <c r="C30" s="16">
        <f t="shared" si="3"/>
        <v>44641</v>
      </c>
      <c r="D30" s="15">
        <f t="shared" ref="D30:I30" si="6">D34</f>
        <v>43054</v>
      </c>
      <c r="E30" s="15">
        <f t="shared" si="6"/>
        <v>44515</v>
      </c>
      <c r="F30" s="12">
        <f t="shared" si="6"/>
        <v>98.741938795994429</v>
      </c>
      <c r="G30" s="39">
        <f t="shared" si="6"/>
        <v>-0.01</v>
      </c>
      <c r="H30" s="12" t="str">
        <f t="shared" si="6"/>
        <v>Markdown</v>
      </c>
      <c r="I30" s="12">
        <f t="shared" si="6"/>
        <v>99.068021797297007</v>
      </c>
      <c r="J30" s="11">
        <f t="shared" si="4"/>
        <v>2.0000000000000001E-4</v>
      </c>
      <c r="K30" s="32">
        <v>202600078.71950001</v>
      </c>
      <c r="L30" s="9">
        <v>500</v>
      </c>
      <c r="M30" s="9">
        <f>M34</f>
        <v>29053</v>
      </c>
      <c r="N30" s="31">
        <f t="shared" si="5"/>
        <v>47368.447184219018</v>
      </c>
    </row>
    <row r="31" spans="1:14" s="7" customFormat="1" ht="15.6" hidden="1" customHeight="1" x14ac:dyDescent="0.3">
      <c r="A31" s="30">
        <v>2</v>
      </c>
      <c r="B31" s="29" t="s">
        <v>9</v>
      </c>
      <c r="C31" s="28">
        <f t="shared" si="3"/>
        <v>44641</v>
      </c>
      <c r="D31" s="27">
        <v>42768</v>
      </c>
      <c r="E31" s="27">
        <v>44959</v>
      </c>
      <c r="F31" s="24">
        <f>F10</f>
        <v>92</v>
      </c>
      <c r="G31" s="59">
        <f>G10</f>
        <v>1.4999999999999999E-2</v>
      </c>
      <c r="H31" s="91" t="str">
        <f>H10</f>
        <v>Markup</v>
      </c>
      <c r="I31" s="24">
        <f>I10</f>
        <v>90.560196634334673</v>
      </c>
      <c r="J31" s="24">
        <f t="shared" si="4"/>
        <v>-1.9E-3</v>
      </c>
      <c r="K31" s="90">
        <v>150335884.76519999</v>
      </c>
      <c r="L31" s="23">
        <v>480</v>
      </c>
      <c r="M31" s="23">
        <f>M10</f>
        <v>41667</v>
      </c>
      <c r="N31" s="22">
        <f t="shared" si="5"/>
        <v>-287962.97681845044</v>
      </c>
    </row>
    <row r="32" spans="1:14" s="7" customFormat="1" ht="15.6" customHeight="1" x14ac:dyDescent="0.3">
      <c r="A32" s="18">
        <v>2</v>
      </c>
      <c r="B32" s="17" t="s">
        <v>36</v>
      </c>
      <c r="C32" s="16">
        <f t="shared" si="3"/>
        <v>44641</v>
      </c>
      <c r="D32" s="15">
        <v>43213</v>
      </c>
      <c r="E32" s="15">
        <v>46866</v>
      </c>
      <c r="F32" s="12">
        <v>106.02411006136738</v>
      </c>
      <c r="G32" s="14">
        <v>1.4999999999999999E-2</v>
      </c>
      <c r="H32" s="12" t="s">
        <v>0</v>
      </c>
      <c r="I32" s="12">
        <v>99.815617694660247</v>
      </c>
      <c r="J32" s="11">
        <f t="shared" si="4"/>
        <v>-0.104</v>
      </c>
      <c r="K32" s="90">
        <v>103162445.49240001</v>
      </c>
      <c r="L32" s="9">
        <v>1730</v>
      </c>
      <c r="M32" s="9">
        <v>99860</v>
      </c>
      <c r="N32" s="31">
        <f t="shared" si="5"/>
        <v>-10725654.825891176</v>
      </c>
    </row>
    <row r="33" spans="1:14" s="65" customFormat="1" ht="15.75" hidden="1" customHeight="1" x14ac:dyDescent="0.3">
      <c r="A33" s="89"/>
      <c r="B33" s="88"/>
      <c r="C33" s="87"/>
      <c r="D33" s="86"/>
      <c r="E33" s="86"/>
      <c r="F33" s="83"/>
      <c r="G33" s="85"/>
      <c r="H33" s="84"/>
      <c r="I33" s="83"/>
      <c r="J33" s="82"/>
      <c r="K33" s="81"/>
      <c r="L33" s="80"/>
      <c r="M33" s="80"/>
      <c r="N33" s="80"/>
    </row>
    <row r="34" spans="1:14" s="65" customFormat="1" hidden="1" x14ac:dyDescent="0.3">
      <c r="A34" s="75">
        <v>1</v>
      </c>
      <c r="B34" s="74" t="s">
        <v>12</v>
      </c>
      <c r="C34" s="73">
        <f>$C$2</f>
        <v>44641</v>
      </c>
      <c r="D34" s="72">
        <v>43054</v>
      </c>
      <c r="E34" s="72">
        <v>44515</v>
      </c>
      <c r="F34" s="78">
        <v>98.741938795994429</v>
      </c>
      <c r="G34" s="79">
        <v>-0.01</v>
      </c>
      <c r="H34" s="76" t="s">
        <v>2</v>
      </c>
      <c r="I34" s="78">
        <v>99.068021797297007</v>
      </c>
      <c r="J34" s="69">
        <f>ROUND(N34/K34,4)</f>
        <v>4.4000000000000003E-3</v>
      </c>
      <c r="K34" s="68">
        <v>74941759.254899994</v>
      </c>
      <c r="L34" s="67">
        <v>3450</v>
      </c>
      <c r="M34" s="67">
        <v>29053</v>
      </c>
      <c r="N34" s="66">
        <f>L34*M34*(I34-F34)%</f>
        <v>326842.28557111119</v>
      </c>
    </row>
    <row r="35" spans="1:14" s="65" customFormat="1" ht="15.6" hidden="1" customHeight="1" x14ac:dyDescent="0.3">
      <c r="A35" s="75">
        <v>2</v>
      </c>
      <c r="B35" s="74" t="s">
        <v>9</v>
      </c>
      <c r="C35" s="73">
        <f>$C$2</f>
        <v>44641</v>
      </c>
      <c r="D35" s="72">
        <v>42768</v>
      </c>
      <c r="E35" s="72">
        <v>44959</v>
      </c>
      <c r="F35" s="69">
        <f>F10</f>
        <v>92</v>
      </c>
      <c r="G35" s="77">
        <f>G10</f>
        <v>1.4999999999999999E-2</v>
      </c>
      <c r="H35" s="76" t="str">
        <f>H10</f>
        <v>Markup</v>
      </c>
      <c r="I35" s="69">
        <f>I10</f>
        <v>90.560196634334673</v>
      </c>
      <c r="J35" s="69">
        <f>ROUND(N35/K35,4)</f>
        <v>-8.2000000000000007E-3</v>
      </c>
      <c r="K35" s="68">
        <v>72838297.251000002</v>
      </c>
      <c r="L35" s="67">
        <v>1000</v>
      </c>
      <c r="M35" s="67">
        <f>M10</f>
        <v>41667</v>
      </c>
      <c r="N35" s="66">
        <f>L35*M35*(I35-F35)%</f>
        <v>-599922.86837177176</v>
      </c>
    </row>
    <row r="36" spans="1:14" s="65" customFormat="1" ht="15.6" hidden="1" customHeight="1" x14ac:dyDescent="0.3">
      <c r="A36" s="75">
        <v>2</v>
      </c>
      <c r="B36" s="74" t="s">
        <v>4</v>
      </c>
      <c r="C36" s="73">
        <f>C35</f>
        <v>44641</v>
      </c>
      <c r="D36" s="72">
        <v>43839</v>
      </c>
      <c r="E36" s="72">
        <v>47492</v>
      </c>
      <c r="F36" s="69">
        <v>99.595304073382522</v>
      </c>
      <c r="G36" s="71">
        <v>-1.5E-3</v>
      </c>
      <c r="H36" s="70" t="s">
        <v>2</v>
      </c>
      <c r="I36" s="69">
        <v>100.59486125493441</v>
      </c>
      <c r="J36" s="69">
        <f>ROUND(N36/K36,4)</f>
        <v>5.2900000000000003E-2</v>
      </c>
      <c r="K36" s="68">
        <v>67035065.775899999</v>
      </c>
      <c r="L36" s="67">
        <v>355</v>
      </c>
      <c r="M36" s="67">
        <v>1000000</v>
      </c>
      <c r="N36" s="66">
        <f>L36*M36*(I36-F36)%</f>
        <v>3548427.9945092197</v>
      </c>
    </row>
    <row r="37" spans="1:14" s="7" customFormat="1" x14ac:dyDescent="0.3">
      <c r="A37" s="50"/>
      <c r="B37" s="49"/>
      <c r="C37" s="48"/>
      <c r="D37" s="47"/>
      <c r="E37" s="47"/>
      <c r="F37" s="45"/>
      <c r="G37" s="64"/>
      <c r="H37" s="63"/>
      <c r="I37" s="45"/>
      <c r="J37" s="44"/>
      <c r="K37" s="42"/>
      <c r="L37" s="42"/>
      <c r="M37" s="42"/>
      <c r="N37" s="42"/>
    </row>
    <row r="38" spans="1:14" x14ac:dyDescent="0.3">
      <c r="A38" s="55" t="s">
        <v>35</v>
      </c>
    </row>
    <row r="39" spans="1:14" ht="46.8" x14ac:dyDescent="0.3">
      <c r="A39" s="53" t="s">
        <v>26</v>
      </c>
      <c r="B39" s="53" t="s">
        <v>25</v>
      </c>
      <c r="C39" s="53" t="s">
        <v>24</v>
      </c>
      <c r="D39" s="53" t="s">
        <v>23</v>
      </c>
      <c r="E39" s="53" t="s">
        <v>22</v>
      </c>
      <c r="F39" s="53" t="s">
        <v>21</v>
      </c>
      <c r="G39" s="54" t="s">
        <v>20</v>
      </c>
      <c r="H39" s="53" t="s">
        <v>19</v>
      </c>
      <c r="I39" s="53" t="s">
        <v>18</v>
      </c>
      <c r="J39" s="53" t="s">
        <v>17</v>
      </c>
      <c r="K39" s="52" t="s">
        <v>16</v>
      </c>
      <c r="L39" s="52" t="s">
        <v>15</v>
      </c>
      <c r="M39" s="52" t="s">
        <v>14</v>
      </c>
      <c r="N39" s="62" t="s">
        <v>13</v>
      </c>
    </row>
    <row r="40" spans="1:14" s="7" customFormat="1" ht="15.6" hidden="1" customHeight="1" x14ac:dyDescent="0.3">
      <c r="A40" s="18">
        <v>1</v>
      </c>
      <c r="B40" s="17" t="s">
        <v>11</v>
      </c>
      <c r="C40" s="16">
        <f t="shared" ref="C40:C46" si="7">$C$2</f>
        <v>44641</v>
      </c>
      <c r="D40" s="15">
        <v>42446</v>
      </c>
      <c r="E40" s="15">
        <v>46098</v>
      </c>
      <c r="F40" s="12">
        <f>F7</f>
        <v>90.346136978840605</v>
      </c>
      <c r="G40" s="39">
        <f>G7</f>
        <v>-1.5E-3</v>
      </c>
      <c r="H40" s="21" t="str">
        <f>H7</f>
        <v>Markdown</v>
      </c>
      <c r="I40" s="12">
        <f>I7</f>
        <v>90.893496104903164</v>
      </c>
      <c r="J40" s="11">
        <f t="shared" ref="J40:J46" si="8">ROUND(N40/K40,4)</f>
        <v>1.06E-2</v>
      </c>
      <c r="K40" s="9">
        <v>12900609.9385</v>
      </c>
      <c r="L40" s="9">
        <v>5000</v>
      </c>
      <c r="M40" s="9">
        <f>M7</f>
        <v>4991</v>
      </c>
      <c r="N40" s="31">
        <f t="shared" ref="N40:N46" si="9">L40*M40*(I40-F40)%</f>
        <v>136593.46990891176</v>
      </c>
    </row>
    <row r="41" spans="1:14" s="7" customFormat="1" ht="15.75" hidden="1" customHeight="1" x14ac:dyDescent="0.3">
      <c r="A41" s="30">
        <v>1</v>
      </c>
      <c r="B41" s="29" t="s">
        <v>34</v>
      </c>
      <c r="C41" s="28">
        <f t="shared" si="7"/>
        <v>44641</v>
      </c>
      <c r="D41" s="27">
        <f t="shared" ref="D41:I41" si="10">D11</f>
        <v>43907</v>
      </c>
      <c r="E41" s="27">
        <f t="shared" si="10"/>
        <v>47559</v>
      </c>
      <c r="F41" s="25">
        <f t="shared" si="10"/>
        <v>113.14570000000001</v>
      </c>
      <c r="G41" s="61">
        <f t="shared" si="10"/>
        <v>1.4999999999999999E-2</v>
      </c>
      <c r="H41" s="27" t="str">
        <f t="shared" si="10"/>
        <v>Markup</v>
      </c>
      <c r="I41" s="25">
        <f t="shared" si="10"/>
        <v>104.6541</v>
      </c>
      <c r="J41" s="24">
        <f t="shared" si="8"/>
        <v>-6.3500000000000001E-2</v>
      </c>
      <c r="K41" s="23">
        <v>26746368.721900001</v>
      </c>
      <c r="L41" s="23">
        <v>20</v>
      </c>
      <c r="M41" s="23">
        <f>M11</f>
        <v>1000000</v>
      </c>
      <c r="N41" s="22">
        <f t="shared" si="9"/>
        <v>-1698320.0000000009</v>
      </c>
    </row>
    <row r="42" spans="1:14" s="7" customFormat="1" x14ac:dyDescent="0.3">
      <c r="A42" s="18">
        <v>1</v>
      </c>
      <c r="B42" s="17" t="s">
        <v>30</v>
      </c>
      <c r="C42" s="16">
        <f t="shared" si="7"/>
        <v>44641</v>
      </c>
      <c r="D42" s="15">
        <v>42934</v>
      </c>
      <c r="E42" s="15">
        <f>E9</f>
        <v>45125</v>
      </c>
      <c r="F42" s="12">
        <f>+F9</f>
        <v>101.8113860394384</v>
      </c>
      <c r="G42" s="14">
        <f>G9</f>
        <v>5.0000000000000001E-3</v>
      </c>
      <c r="H42" s="21" t="s">
        <v>0</v>
      </c>
      <c r="I42" s="12">
        <f>+I9</f>
        <v>101.40788956068312</v>
      </c>
      <c r="J42" s="11">
        <f t="shared" si="8"/>
        <v>-6.6E-3</v>
      </c>
      <c r="K42" s="20">
        <v>18310261.915399998</v>
      </c>
      <c r="L42" s="32">
        <v>17000</v>
      </c>
      <c r="M42" s="32">
        <f>M9</f>
        <v>1750</v>
      </c>
      <c r="N42" s="31">
        <f t="shared" si="9"/>
        <v>-120040.20242969776</v>
      </c>
    </row>
    <row r="43" spans="1:14" s="7" customFormat="1" hidden="1" x14ac:dyDescent="0.3">
      <c r="A43" s="18">
        <v>2</v>
      </c>
      <c r="B43" s="17" t="s">
        <v>29</v>
      </c>
      <c r="C43" s="16">
        <f t="shared" si="7"/>
        <v>44641</v>
      </c>
      <c r="D43" s="15">
        <v>42727</v>
      </c>
      <c r="E43" s="15">
        <v>46379</v>
      </c>
      <c r="F43" s="12">
        <v>100</v>
      </c>
      <c r="G43" s="14">
        <v>7.4999999999999997E-3</v>
      </c>
      <c r="H43" s="21" t="s">
        <v>0</v>
      </c>
      <c r="I43" s="12">
        <v>96.942099999999996</v>
      </c>
      <c r="J43" s="11">
        <f t="shared" si="8"/>
        <v>-0.1394</v>
      </c>
      <c r="K43" s="56">
        <v>12047074.527100001</v>
      </c>
      <c r="L43" s="32">
        <v>550</v>
      </c>
      <c r="M43" s="32">
        <f>M13</f>
        <v>99840</v>
      </c>
      <c r="N43" s="31">
        <f t="shared" si="9"/>
        <v>-1679154.048000002</v>
      </c>
    </row>
    <row r="44" spans="1:14" s="7" customFormat="1" ht="15.6" hidden="1" customHeight="1" x14ac:dyDescent="0.3">
      <c r="A44" s="18">
        <v>2</v>
      </c>
      <c r="B44" s="17" t="s">
        <v>5</v>
      </c>
      <c r="C44" s="16">
        <f t="shared" si="7"/>
        <v>44641</v>
      </c>
      <c r="D44" s="15">
        <v>42419</v>
      </c>
      <c r="E44" s="15">
        <v>46072</v>
      </c>
      <c r="F44" s="12">
        <f>F14</f>
        <v>96.321689848909429</v>
      </c>
      <c r="G44" s="39">
        <f>G14</f>
        <v>-1.5E-3</v>
      </c>
      <c r="H44" s="21" t="s">
        <v>0</v>
      </c>
      <c r="I44" s="12">
        <f>I14</f>
        <v>96.911010470544085</v>
      </c>
      <c r="J44" s="11">
        <f t="shared" si="8"/>
        <v>2.2800000000000001E-2</v>
      </c>
      <c r="K44" s="9">
        <v>12900609.9385</v>
      </c>
      <c r="L44" s="9">
        <v>500</v>
      </c>
      <c r="M44" s="9">
        <f>M14</f>
        <v>99820</v>
      </c>
      <c r="N44" s="31">
        <f t="shared" si="9"/>
        <v>294129.92225785658</v>
      </c>
    </row>
    <row r="45" spans="1:14" s="7" customFormat="1" ht="15.6" customHeight="1" x14ac:dyDescent="0.3">
      <c r="A45" s="18">
        <v>2</v>
      </c>
      <c r="B45" s="17" t="s">
        <v>33</v>
      </c>
      <c r="C45" s="16">
        <f t="shared" si="7"/>
        <v>44641</v>
      </c>
      <c r="D45" s="15">
        <f>D15</f>
        <v>44256</v>
      </c>
      <c r="E45" s="15">
        <f>E15</f>
        <v>47908</v>
      </c>
      <c r="F45" s="12">
        <f>F15</f>
        <v>108.35045328107253</v>
      </c>
      <c r="G45" s="14">
        <f>G15</f>
        <v>1.4E-2</v>
      </c>
      <c r="H45" s="21" t="s">
        <v>0</v>
      </c>
      <c r="I45" s="12">
        <f>I15</f>
        <v>100.79459030356705</v>
      </c>
      <c r="J45" s="11">
        <f t="shared" si="8"/>
        <v>-0.16500000000000001</v>
      </c>
      <c r="K45" s="9">
        <v>18310261.915399998</v>
      </c>
      <c r="L45" s="9">
        <v>400</v>
      </c>
      <c r="M45" s="9">
        <f>M15</f>
        <v>99960</v>
      </c>
      <c r="N45" s="31">
        <f t="shared" si="9"/>
        <v>-3021136.2529257927</v>
      </c>
    </row>
    <row r="46" spans="1:14" s="7" customFormat="1" ht="15.6" customHeight="1" x14ac:dyDescent="0.3">
      <c r="A46" s="18">
        <v>3</v>
      </c>
      <c r="B46" s="17" t="s">
        <v>3</v>
      </c>
      <c r="C46" s="16">
        <f t="shared" si="7"/>
        <v>44641</v>
      </c>
      <c r="D46" s="15">
        <v>44515</v>
      </c>
      <c r="E46" s="15">
        <v>44972</v>
      </c>
      <c r="F46" s="12">
        <v>98.966700000000003</v>
      </c>
      <c r="G46" s="14">
        <v>-0.01</v>
      </c>
      <c r="H46" s="21" t="s">
        <v>2</v>
      </c>
      <c r="I46" s="12">
        <v>99.806100000000001</v>
      </c>
      <c r="J46" s="11">
        <f t="shared" si="8"/>
        <v>1.6E-2</v>
      </c>
      <c r="K46" s="9">
        <v>18310261.915399998</v>
      </c>
      <c r="L46" s="9">
        <v>35</v>
      </c>
      <c r="M46" s="9">
        <v>1000000</v>
      </c>
      <c r="N46" s="31">
        <f t="shared" si="9"/>
        <v>293789.99999999924</v>
      </c>
    </row>
    <row r="48" spans="1:14" x14ac:dyDescent="0.3">
      <c r="A48" s="55" t="s">
        <v>32</v>
      </c>
    </row>
    <row r="49" spans="1:14" ht="46.8" x14ac:dyDescent="0.3">
      <c r="A49" s="53" t="s">
        <v>26</v>
      </c>
      <c r="B49" s="53" t="s">
        <v>25</v>
      </c>
      <c r="C49" s="53" t="s">
        <v>24</v>
      </c>
      <c r="D49" s="53" t="s">
        <v>23</v>
      </c>
      <c r="E49" s="53" t="s">
        <v>22</v>
      </c>
      <c r="F49" s="53" t="s">
        <v>21</v>
      </c>
      <c r="G49" s="54" t="s">
        <v>20</v>
      </c>
      <c r="H49" s="53" t="s">
        <v>19</v>
      </c>
      <c r="I49" s="53" t="s">
        <v>18</v>
      </c>
      <c r="J49" s="53" t="s">
        <v>17</v>
      </c>
      <c r="K49" s="52" t="s">
        <v>16</v>
      </c>
      <c r="L49" s="52" t="s">
        <v>15</v>
      </c>
      <c r="M49" s="52" t="s">
        <v>14</v>
      </c>
      <c r="N49" s="115" t="s">
        <v>13</v>
      </c>
    </row>
    <row r="50" spans="1:14" ht="15.6" hidden="1" customHeight="1" x14ac:dyDescent="0.3">
      <c r="A50" s="18">
        <v>1</v>
      </c>
      <c r="B50" s="17" t="s">
        <v>8</v>
      </c>
      <c r="C50" s="16">
        <f>C40</f>
        <v>44641</v>
      </c>
      <c r="D50" s="16" t="e">
        <f>#REF!</f>
        <v>#REF!</v>
      </c>
      <c r="E50" s="16" t="e">
        <f>#REF!</f>
        <v>#REF!</v>
      </c>
      <c r="F50" s="38" t="e">
        <f>#REF!</f>
        <v>#REF!</v>
      </c>
      <c r="G50" s="39" t="e">
        <f>#REF!</f>
        <v>#REF!</v>
      </c>
      <c r="H50" s="14" t="e">
        <f>#REF!</f>
        <v>#REF!</v>
      </c>
      <c r="I50" s="38" t="e">
        <f>#REF!</f>
        <v>#REF!</v>
      </c>
      <c r="J50" s="11" t="e">
        <f t="shared" ref="J50:J58" si="11">ROUND(N50/K50,4)</f>
        <v>#REF!</v>
      </c>
      <c r="K50" s="9">
        <v>1884883.0308000001</v>
      </c>
      <c r="L50" s="9">
        <v>3000</v>
      </c>
      <c r="M50" s="9" t="e">
        <f>#REF!</f>
        <v>#REF!</v>
      </c>
      <c r="N50" s="31" t="e">
        <f t="shared" ref="N50:N58" si="12">L50*M50*(I50-F50)%</f>
        <v>#REF!</v>
      </c>
    </row>
    <row r="51" spans="1:14" s="7" customFormat="1" ht="15.6" hidden="1" customHeight="1" x14ac:dyDescent="0.3">
      <c r="A51" s="18">
        <v>1</v>
      </c>
      <c r="B51" s="17" t="s">
        <v>31</v>
      </c>
      <c r="C51" s="16">
        <f t="shared" ref="C51:C56" si="13">$C$2</f>
        <v>44641</v>
      </c>
      <c r="D51" s="15">
        <v>41912</v>
      </c>
      <c r="E51" s="15">
        <v>45565</v>
      </c>
      <c r="F51" s="12">
        <f>F41</f>
        <v>113.14570000000001</v>
      </c>
      <c r="G51" s="33">
        <f>G41</f>
        <v>1.4999999999999999E-2</v>
      </c>
      <c r="H51" s="12" t="str">
        <f>H41</f>
        <v>Markup</v>
      </c>
      <c r="I51" s="12">
        <f>I41</f>
        <v>104.6541</v>
      </c>
      <c r="J51" s="11">
        <f t="shared" si="11"/>
        <v>-234.18539999999999</v>
      </c>
      <c r="K51" s="9">
        <v>1814095.6936999999</v>
      </c>
      <c r="L51" s="9">
        <v>5003</v>
      </c>
      <c r="M51" s="9">
        <f>M41</f>
        <v>1000000</v>
      </c>
      <c r="N51" s="31">
        <f t="shared" si="12"/>
        <v>-424834748.00000024</v>
      </c>
    </row>
    <row r="52" spans="1:14" s="7" customFormat="1" ht="15.6" hidden="1" customHeight="1" x14ac:dyDescent="0.3">
      <c r="A52" s="30">
        <v>1</v>
      </c>
      <c r="B52" s="29" t="s">
        <v>1</v>
      </c>
      <c r="C52" s="28">
        <f t="shared" si="13"/>
        <v>44641</v>
      </c>
      <c r="D52" s="27">
        <v>43069</v>
      </c>
      <c r="E52" s="27">
        <v>45260</v>
      </c>
      <c r="F52" s="25" t="e">
        <f>#REF!</f>
        <v>#REF!</v>
      </c>
      <c r="G52" s="59" t="e">
        <f>#REF!</f>
        <v>#REF!</v>
      </c>
      <c r="H52" s="58" t="e">
        <f>#REF!</f>
        <v>#REF!</v>
      </c>
      <c r="I52" s="25" t="e">
        <f>#REF!</f>
        <v>#REF!</v>
      </c>
      <c r="J52" s="24" t="e">
        <f t="shared" si="11"/>
        <v>#REF!</v>
      </c>
      <c r="K52" s="57">
        <v>1557835.1194</v>
      </c>
      <c r="L52" s="23">
        <v>130</v>
      </c>
      <c r="M52" s="23" t="e">
        <f>#REF!</f>
        <v>#REF!</v>
      </c>
      <c r="N52" s="22" t="e">
        <f t="shared" si="12"/>
        <v>#REF!</v>
      </c>
    </row>
    <row r="53" spans="1:14" s="7" customFormat="1" ht="15.6" customHeight="1" x14ac:dyDescent="0.3">
      <c r="A53" s="18">
        <v>1</v>
      </c>
      <c r="B53" s="17" t="s">
        <v>30</v>
      </c>
      <c r="C53" s="16">
        <f t="shared" si="13"/>
        <v>44641</v>
      </c>
      <c r="D53" s="15">
        <v>42934</v>
      </c>
      <c r="E53" s="15">
        <f>E42</f>
        <v>45125</v>
      </c>
      <c r="F53" s="12">
        <v>101.8113860394384</v>
      </c>
      <c r="G53" s="14">
        <f>G9</f>
        <v>5.0000000000000001E-3</v>
      </c>
      <c r="H53" s="21" t="s">
        <v>0</v>
      </c>
      <c r="I53" s="12">
        <v>101.40788956068312</v>
      </c>
      <c r="J53" s="11">
        <f t="shared" si="11"/>
        <v>-2.24E-2</v>
      </c>
      <c r="K53" s="20">
        <v>1572677.9375</v>
      </c>
      <c r="L53" s="32">
        <v>5000</v>
      </c>
      <c r="M53" s="32">
        <f>M42</f>
        <v>1750</v>
      </c>
      <c r="N53" s="31">
        <f t="shared" si="12"/>
        <v>-35305.941891087576</v>
      </c>
    </row>
    <row r="54" spans="1:14" s="7" customFormat="1" ht="15.6" hidden="1" customHeight="1" x14ac:dyDescent="0.3">
      <c r="A54" s="18">
        <v>3</v>
      </c>
      <c r="B54" s="17" t="s">
        <v>29</v>
      </c>
      <c r="C54" s="16">
        <f t="shared" si="13"/>
        <v>44641</v>
      </c>
      <c r="D54" s="15">
        <v>42727</v>
      </c>
      <c r="E54" s="15">
        <v>46379</v>
      </c>
      <c r="F54" s="12">
        <v>100</v>
      </c>
      <c r="G54" s="14">
        <v>7.4999999999999997E-3</v>
      </c>
      <c r="H54" s="21" t="s">
        <v>0</v>
      </c>
      <c r="I54" s="12">
        <v>96.942099999999996</v>
      </c>
      <c r="J54" s="11">
        <f t="shared" si="11"/>
        <v>-9.8500000000000004E-2</v>
      </c>
      <c r="K54" s="56">
        <v>1549274.1802999999</v>
      </c>
      <c r="L54" s="32">
        <v>50</v>
      </c>
      <c r="M54" s="32">
        <f>M43</f>
        <v>99840</v>
      </c>
      <c r="N54" s="31">
        <f t="shared" si="12"/>
        <v>-152650.36800000019</v>
      </c>
    </row>
    <row r="55" spans="1:14" s="7" customFormat="1" hidden="1" x14ac:dyDescent="0.3">
      <c r="A55" s="18">
        <v>3</v>
      </c>
      <c r="B55" s="17" t="s">
        <v>6</v>
      </c>
      <c r="C55" s="16">
        <f t="shared" si="13"/>
        <v>44641</v>
      </c>
      <c r="D55" s="15">
        <v>43055</v>
      </c>
      <c r="E55" s="15">
        <v>44881</v>
      </c>
      <c r="F55" s="12">
        <v>97.646500000000003</v>
      </c>
      <c r="G55" s="39">
        <f>G9</f>
        <v>5.0000000000000001E-3</v>
      </c>
      <c r="H55" s="21" t="s">
        <v>0</v>
      </c>
      <c r="I55" s="38">
        <f>I9</f>
        <v>101.40788956068312</v>
      </c>
      <c r="J55" s="11">
        <f t="shared" si="11"/>
        <v>2.5999999999999999E-3</v>
      </c>
      <c r="K55" s="32">
        <f>K51</f>
        <v>1814095.6936999999</v>
      </c>
      <c r="L55" s="9">
        <v>72</v>
      </c>
      <c r="M55" s="9">
        <f>M9</f>
        <v>1750</v>
      </c>
      <c r="N55" s="31">
        <f t="shared" si="12"/>
        <v>4739.350846460723</v>
      </c>
    </row>
    <row r="56" spans="1:14" s="7" customFormat="1" hidden="1" x14ac:dyDescent="0.3">
      <c r="A56" s="18">
        <v>2</v>
      </c>
      <c r="B56" s="17" t="s">
        <v>5</v>
      </c>
      <c r="C56" s="16">
        <f t="shared" si="13"/>
        <v>44641</v>
      </c>
      <c r="D56" s="15">
        <v>42419</v>
      </c>
      <c r="E56" s="15">
        <v>46072</v>
      </c>
      <c r="F56" s="12">
        <f>F44</f>
        <v>96.321689848909429</v>
      </c>
      <c r="G56" s="39">
        <f>G44</f>
        <v>-1.5E-3</v>
      </c>
      <c r="H56" s="21" t="s">
        <v>0</v>
      </c>
      <c r="I56" s="12">
        <f>I44</f>
        <v>96.911010470544085</v>
      </c>
      <c r="J56" s="11">
        <f t="shared" si="11"/>
        <v>4.8599999999999997E-2</v>
      </c>
      <c r="K56" s="9">
        <v>1814095.6936999999</v>
      </c>
      <c r="L56" s="9">
        <v>150</v>
      </c>
      <c r="M56" s="9">
        <f>M44</f>
        <v>99820</v>
      </c>
      <c r="N56" s="31">
        <f t="shared" si="12"/>
        <v>88238.976677356986</v>
      </c>
    </row>
    <row r="57" spans="1:14" s="7" customFormat="1" ht="15.6" hidden="1" customHeight="1" x14ac:dyDescent="0.3">
      <c r="A57" s="18">
        <v>3</v>
      </c>
      <c r="B57" s="17" t="s">
        <v>4</v>
      </c>
      <c r="C57" s="16">
        <f>C56</f>
        <v>44641</v>
      </c>
      <c r="D57" s="15">
        <f>D36</f>
        <v>43839</v>
      </c>
      <c r="E57" s="15">
        <f>E36</f>
        <v>47492</v>
      </c>
      <c r="F57" s="12">
        <f>F36</f>
        <v>99.595304073382522</v>
      </c>
      <c r="G57" s="35">
        <f>G36</f>
        <v>-1.5E-3</v>
      </c>
      <c r="H57" s="21" t="s">
        <v>0</v>
      </c>
      <c r="I57" s="11">
        <f>I36</f>
        <v>100.59486125493441</v>
      </c>
      <c r="J57" s="11">
        <f t="shared" si="11"/>
        <v>0.1928</v>
      </c>
      <c r="K57" s="32">
        <v>1814095.6936999999</v>
      </c>
      <c r="L57" s="9">
        <v>35</v>
      </c>
      <c r="M57" s="9">
        <f>M36</f>
        <v>1000000</v>
      </c>
      <c r="N57" s="31">
        <f t="shared" si="12"/>
        <v>349845.01354316249</v>
      </c>
    </row>
    <row r="58" spans="1:14" s="7" customFormat="1" ht="15.6" customHeight="1" x14ac:dyDescent="0.3">
      <c r="A58" s="18">
        <v>2</v>
      </c>
      <c r="B58" s="17" t="s">
        <v>3</v>
      </c>
      <c r="C58" s="16">
        <f>$C$2</f>
        <v>44641</v>
      </c>
      <c r="D58" s="15">
        <v>44515</v>
      </c>
      <c r="E58" s="15">
        <v>44972</v>
      </c>
      <c r="F58" s="12">
        <f>F46</f>
        <v>98.966700000000003</v>
      </c>
      <c r="G58" s="14">
        <f>G46</f>
        <v>-0.01</v>
      </c>
      <c r="H58" s="21" t="s">
        <v>2</v>
      </c>
      <c r="I58" s="12">
        <f>I46</f>
        <v>99.806100000000001</v>
      </c>
      <c r="J58" s="11">
        <f t="shared" si="11"/>
        <v>0.1067</v>
      </c>
      <c r="K58" s="20">
        <v>1572677.9375</v>
      </c>
      <c r="L58" s="9">
        <v>20</v>
      </c>
      <c r="M58" s="9">
        <v>1000000</v>
      </c>
      <c r="N58" s="31">
        <f t="shared" si="12"/>
        <v>167879.99999999956</v>
      </c>
    </row>
    <row r="60" spans="1:14" x14ac:dyDescent="0.3">
      <c r="A60" s="55" t="s">
        <v>28</v>
      </c>
    </row>
    <row r="61" spans="1:14" ht="46.95" customHeight="1" x14ac:dyDescent="0.3">
      <c r="A61" s="53" t="s">
        <v>26</v>
      </c>
      <c r="B61" s="53" t="s">
        <v>25</v>
      </c>
      <c r="C61" s="53" t="s">
        <v>24</v>
      </c>
      <c r="D61" s="53" t="s">
        <v>23</v>
      </c>
      <c r="E61" s="53" t="s">
        <v>22</v>
      </c>
      <c r="F61" s="53" t="s">
        <v>21</v>
      </c>
      <c r="G61" s="54" t="s">
        <v>20</v>
      </c>
      <c r="H61" s="53" t="s">
        <v>19</v>
      </c>
      <c r="I61" s="53" t="s">
        <v>18</v>
      </c>
      <c r="J61" s="53" t="s">
        <v>17</v>
      </c>
      <c r="K61" s="52" t="s">
        <v>16</v>
      </c>
      <c r="L61" s="52" t="s">
        <v>15</v>
      </c>
      <c r="M61" s="52" t="s">
        <v>14</v>
      </c>
      <c r="N61" s="62" t="s">
        <v>13</v>
      </c>
    </row>
    <row r="62" spans="1:14" s="7" customFormat="1" hidden="1" x14ac:dyDescent="0.3">
      <c r="A62" s="18">
        <v>1</v>
      </c>
      <c r="B62" s="17" t="s">
        <v>12</v>
      </c>
      <c r="C62" s="16">
        <f>$C$2</f>
        <v>44641</v>
      </c>
      <c r="D62" s="15">
        <v>43054</v>
      </c>
      <c r="E62" s="15">
        <v>44515</v>
      </c>
      <c r="F62" s="12">
        <f t="shared" ref="F62:I63" si="14">F34</f>
        <v>98.741938795994429</v>
      </c>
      <c r="G62" s="33">
        <f t="shared" si="14"/>
        <v>-0.01</v>
      </c>
      <c r="H62" s="12" t="str">
        <f t="shared" si="14"/>
        <v>Markdown</v>
      </c>
      <c r="I62" s="12">
        <f t="shared" si="14"/>
        <v>99.068021797297007</v>
      </c>
      <c r="J62" s="11">
        <f>ROUND(N62/K62,4)</f>
        <v>3.3E-3</v>
      </c>
      <c r="K62" s="32">
        <v>1420291.5149999999</v>
      </c>
      <c r="L62" s="9">
        <v>50</v>
      </c>
      <c r="M62" s="9">
        <f>M34</f>
        <v>29053</v>
      </c>
      <c r="N62" s="31">
        <f>L62*M62*(I62-F62)%</f>
        <v>4736.8447184219012</v>
      </c>
    </row>
    <row r="63" spans="1:14" s="7" customFormat="1" hidden="1" x14ac:dyDescent="0.3">
      <c r="A63" s="18">
        <v>1</v>
      </c>
      <c r="B63" s="17" t="s">
        <v>9</v>
      </c>
      <c r="C63" s="16">
        <f>$C$2</f>
        <v>44641</v>
      </c>
      <c r="D63" s="15">
        <v>42768</v>
      </c>
      <c r="E63" s="15">
        <v>44959</v>
      </c>
      <c r="F63" s="11">
        <f t="shared" si="14"/>
        <v>92</v>
      </c>
      <c r="G63" s="33">
        <f t="shared" si="14"/>
        <v>1.4999999999999999E-2</v>
      </c>
      <c r="H63" s="12" t="str">
        <f t="shared" si="14"/>
        <v>Markup</v>
      </c>
      <c r="I63" s="11">
        <f t="shared" si="14"/>
        <v>90.560196634334673</v>
      </c>
      <c r="J63" s="11">
        <f>ROUND(N63/K63,4)</f>
        <v>-1.6299999999999999E-2</v>
      </c>
      <c r="K63" s="32">
        <v>1470701.8810000001</v>
      </c>
      <c r="L63" s="9">
        <v>40</v>
      </c>
      <c r="M63" s="9">
        <f>M35</f>
        <v>41667</v>
      </c>
      <c r="N63" s="31">
        <f>L63*M63*(I63-F63)%</f>
        <v>-23996.914734870872</v>
      </c>
    </row>
    <row r="64" spans="1:14" s="7" customFormat="1" ht="15.6" hidden="1" customHeight="1" x14ac:dyDescent="0.3">
      <c r="A64" s="18">
        <v>2</v>
      </c>
      <c r="B64" s="17" t="s">
        <v>4</v>
      </c>
      <c r="C64" s="16">
        <f>C63</f>
        <v>44641</v>
      </c>
      <c r="D64" s="15">
        <f>D36</f>
        <v>43839</v>
      </c>
      <c r="E64" s="15">
        <f>E36</f>
        <v>47492</v>
      </c>
      <c r="F64" s="11">
        <v>100.15263972144623</v>
      </c>
      <c r="G64" s="33">
        <f>G36</f>
        <v>-1.5E-3</v>
      </c>
      <c r="H64" s="12" t="str">
        <f>H36</f>
        <v>Markdown</v>
      </c>
      <c r="I64" s="11">
        <f>I36</f>
        <v>100.59486125493441</v>
      </c>
      <c r="J64" s="11">
        <f>ROUND(N64/K64,4)</f>
        <v>3.3700000000000001E-2</v>
      </c>
      <c r="K64" s="32">
        <v>1312435.9380999999</v>
      </c>
      <c r="L64" s="9">
        <v>10</v>
      </c>
      <c r="M64" s="9">
        <f>M36</f>
        <v>1000000</v>
      </c>
      <c r="N64" s="31">
        <f>L64*M64*(I64-F64)%</f>
        <v>44222.153348817985</v>
      </c>
    </row>
    <row r="65" spans="1:14" s="7" customFormat="1" hidden="1" x14ac:dyDescent="0.3">
      <c r="A65" s="50"/>
      <c r="B65" s="49"/>
      <c r="C65" s="48"/>
      <c r="D65" s="47"/>
      <c r="E65" s="47"/>
      <c r="F65" s="44"/>
      <c r="G65" s="46"/>
      <c r="H65" s="45"/>
      <c r="I65" s="44"/>
      <c r="J65" s="44"/>
      <c r="K65" s="43"/>
      <c r="L65" s="42"/>
      <c r="M65" s="42"/>
      <c r="N65" s="42"/>
    </row>
    <row r="66" spans="1:14" hidden="1" x14ac:dyDescent="0.3"/>
    <row r="67" spans="1:14" s="7" customFormat="1" ht="15.6" hidden="1" customHeight="1" x14ac:dyDescent="0.3">
      <c r="A67" s="21">
        <v>1</v>
      </c>
      <c r="B67" s="19" t="s">
        <v>11</v>
      </c>
      <c r="C67" s="16">
        <f>$C$2</f>
        <v>44641</v>
      </c>
      <c r="D67" s="40">
        <v>42446</v>
      </c>
      <c r="E67" s="40">
        <v>46098</v>
      </c>
      <c r="F67" s="38">
        <f>F7</f>
        <v>90.346136978840605</v>
      </c>
      <c r="G67" s="39">
        <f>G7</f>
        <v>-1.5E-3</v>
      </c>
      <c r="H67" s="41" t="str">
        <f>H7</f>
        <v>Markdown</v>
      </c>
      <c r="I67" s="38">
        <f>I7</f>
        <v>90.893496104903164</v>
      </c>
      <c r="J67" s="34">
        <f t="shared" ref="J67:J72" si="15">ROUND(N67/K67,4)</f>
        <v>8.8999999999999999E-3</v>
      </c>
      <c r="K67" s="9">
        <v>46240802.100500003</v>
      </c>
      <c r="L67" s="9">
        <v>15028</v>
      </c>
      <c r="M67" s="9">
        <f>M7</f>
        <v>4991</v>
      </c>
      <c r="N67" s="31">
        <f t="shared" ref="N67:N72" si="16">L67*M67*(I67-F67)%</f>
        <v>410545.33315822517</v>
      </c>
    </row>
    <row r="68" spans="1:14" s="7" customFormat="1" ht="15.6" hidden="1" customHeight="1" x14ac:dyDescent="0.3">
      <c r="A68" s="21">
        <v>2</v>
      </c>
      <c r="B68" s="19" t="s">
        <v>10</v>
      </c>
      <c r="C68" s="16">
        <f>$C$2</f>
        <v>44641</v>
      </c>
      <c r="D68" s="40">
        <v>43213</v>
      </c>
      <c r="E68" s="40">
        <v>46866</v>
      </c>
      <c r="F68" s="38" t="e">
        <f>#REF!</f>
        <v>#REF!</v>
      </c>
      <c r="G68" s="39" t="e">
        <f>#REF!</f>
        <v>#REF!</v>
      </c>
      <c r="H68" s="38" t="e">
        <f>#REF!</f>
        <v>#REF!</v>
      </c>
      <c r="I68" s="38" t="e">
        <f>#REF!</f>
        <v>#REF!</v>
      </c>
      <c r="J68" s="34" t="e">
        <f t="shared" si="15"/>
        <v>#REF!</v>
      </c>
      <c r="K68" s="9">
        <v>44396427.817599997</v>
      </c>
      <c r="L68" s="9">
        <v>80</v>
      </c>
      <c r="M68" s="9" t="e">
        <f>#REF!</f>
        <v>#REF!</v>
      </c>
      <c r="N68" s="31" t="e">
        <f t="shared" si="16"/>
        <v>#REF!</v>
      </c>
    </row>
    <row r="69" spans="1:14" s="7" customFormat="1" ht="15.6" hidden="1" customHeight="1" x14ac:dyDescent="0.3">
      <c r="A69" s="21">
        <v>4</v>
      </c>
      <c r="B69" s="19" t="s">
        <v>9</v>
      </c>
      <c r="C69" s="16">
        <f>$C$2</f>
        <v>44641</v>
      </c>
      <c r="D69" s="40">
        <v>42768</v>
      </c>
      <c r="E69" s="40">
        <v>44959</v>
      </c>
      <c r="F69" s="34">
        <f>F35</f>
        <v>92</v>
      </c>
      <c r="G69" s="39">
        <f>G35</f>
        <v>1.4999999999999999E-2</v>
      </c>
      <c r="H69" s="38" t="str">
        <f>H10</f>
        <v>Markup</v>
      </c>
      <c r="I69" s="34">
        <f>I35</f>
        <v>90.560196634334673</v>
      </c>
      <c r="J69" s="34">
        <f t="shared" si="15"/>
        <v>-8.5000000000000006E-3</v>
      </c>
      <c r="K69" s="9">
        <v>34059131.466499999</v>
      </c>
      <c r="L69" s="9">
        <v>480</v>
      </c>
      <c r="M69" s="9">
        <f>M35</f>
        <v>41667</v>
      </c>
      <c r="N69" s="31">
        <f t="shared" si="16"/>
        <v>-287962.97681845044</v>
      </c>
    </row>
    <row r="70" spans="1:14" s="7" customFormat="1" ht="15.6" hidden="1" customHeight="1" x14ac:dyDescent="0.3">
      <c r="A70" s="18">
        <v>6</v>
      </c>
      <c r="B70" s="17" t="s">
        <v>7</v>
      </c>
      <c r="C70" s="16">
        <f>$C$2</f>
        <v>44641</v>
      </c>
      <c r="D70" s="15">
        <v>43160</v>
      </c>
      <c r="E70" s="15">
        <v>44986</v>
      </c>
      <c r="F70" s="12">
        <f>F12</f>
        <v>99.986662182950553</v>
      </c>
      <c r="G70" s="33">
        <f>G12</f>
        <v>1E-3</v>
      </c>
      <c r="H70" s="12" t="str">
        <f>H12</f>
        <v>Markup</v>
      </c>
      <c r="I70" s="12">
        <f>I12</f>
        <v>99.783800535158235</v>
      </c>
      <c r="J70" s="11">
        <f t="shared" si="15"/>
        <v>-2.3E-3</v>
      </c>
      <c r="K70" s="32">
        <v>22019796.251699999</v>
      </c>
      <c r="L70" s="9">
        <v>250</v>
      </c>
      <c r="M70" s="9">
        <v>100000</v>
      </c>
      <c r="N70" s="31">
        <f t="shared" si="16"/>
        <v>-50715.411948079498</v>
      </c>
    </row>
    <row r="71" spans="1:14" s="7" customFormat="1" ht="15.6" hidden="1" customHeight="1" x14ac:dyDescent="0.3">
      <c r="A71" s="18">
        <v>2</v>
      </c>
      <c r="B71" s="17" t="s">
        <v>5</v>
      </c>
      <c r="C71" s="16">
        <f>$C$2</f>
        <v>44641</v>
      </c>
      <c r="D71" s="15">
        <v>42419</v>
      </c>
      <c r="E71" s="15">
        <v>46072</v>
      </c>
      <c r="F71" s="12">
        <f>F56</f>
        <v>96.321689848909429</v>
      </c>
      <c r="G71" s="39">
        <f>G56</f>
        <v>-1.5E-3</v>
      </c>
      <c r="H71" s="21" t="str">
        <f>H56</f>
        <v>Markup</v>
      </c>
      <c r="I71" s="12">
        <f>I56</f>
        <v>96.911010470544085</v>
      </c>
      <c r="J71" s="11">
        <f t="shared" si="15"/>
        <v>6.4000000000000003E-3</v>
      </c>
      <c r="K71" s="9">
        <v>46240802.100500003</v>
      </c>
      <c r="L71" s="9">
        <v>500</v>
      </c>
      <c r="M71" s="9">
        <f>M44</f>
        <v>99820</v>
      </c>
      <c r="N71" s="31">
        <f t="shared" si="16"/>
        <v>294129.92225785658</v>
      </c>
    </row>
    <row r="72" spans="1:14" ht="15.6" hidden="1" customHeight="1" x14ac:dyDescent="0.3">
      <c r="A72" s="18">
        <v>2</v>
      </c>
      <c r="B72" s="17" t="s">
        <v>8</v>
      </c>
      <c r="C72" s="16" t="e">
        <f>#REF!</f>
        <v>#REF!</v>
      </c>
      <c r="D72" s="16" t="e">
        <f>#REF!</f>
        <v>#REF!</v>
      </c>
      <c r="E72" s="16" t="e">
        <f>#REF!</f>
        <v>#REF!</v>
      </c>
      <c r="F72" s="38" t="e">
        <f>#REF!</f>
        <v>#REF!</v>
      </c>
      <c r="G72" s="39" t="e">
        <f>#REF!</f>
        <v>#REF!</v>
      </c>
      <c r="H72" s="14" t="e">
        <f>#REF!</f>
        <v>#REF!</v>
      </c>
      <c r="I72" s="38" t="e">
        <f>#REF!</f>
        <v>#REF!</v>
      </c>
      <c r="J72" s="11" t="e">
        <f t="shared" si="15"/>
        <v>#REF!</v>
      </c>
      <c r="K72" s="32">
        <v>36518289.285400003</v>
      </c>
      <c r="L72" s="9">
        <v>2000</v>
      </c>
      <c r="M72" s="9" t="e">
        <f>#REF!</f>
        <v>#REF!</v>
      </c>
      <c r="N72" s="31" t="e">
        <f t="shared" si="16"/>
        <v>#REF!</v>
      </c>
    </row>
    <row r="73" spans="1:14" s="7" customFormat="1" ht="15.6" hidden="1" customHeight="1" x14ac:dyDescent="0.3">
      <c r="A73" s="18">
        <v>3</v>
      </c>
      <c r="B73" s="17" t="s">
        <v>7</v>
      </c>
      <c r="C73" s="16">
        <f>$C$2</f>
        <v>44641</v>
      </c>
      <c r="D73" s="16">
        <f t="shared" ref="D73:J73" si="17">D12</f>
        <v>43160</v>
      </c>
      <c r="E73" s="16">
        <f t="shared" si="17"/>
        <v>44986</v>
      </c>
      <c r="F73" s="12">
        <f t="shared" si="17"/>
        <v>99.986662182950553</v>
      </c>
      <c r="G73" s="33">
        <f t="shared" si="17"/>
        <v>1E-3</v>
      </c>
      <c r="H73" s="12" t="str">
        <f t="shared" si="17"/>
        <v>Markup</v>
      </c>
      <c r="I73" s="12">
        <f t="shared" si="17"/>
        <v>99.783800535158235</v>
      </c>
      <c r="J73" s="12">
        <f t="shared" si="17"/>
        <v>-2.8E-3</v>
      </c>
      <c r="K73" s="32">
        <v>36518289.285400003</v>
      </c>
      <c r="L73" s="37">
        <v>1000</v>
      </c>
      <c r="M73" s="37">
        <f>M12</f>
        <v>100000</v>
      </c>
      <c r="N73" s="36">
        <f>N12</f>
        <v>-202861.64779231799</v>
      </c>
    </row>
    <row r="74" spans="1:14" s="7" customFormat="1" ht="15.6" hidden="1" customHeight="1" x14ac:dyDescent="0.3">
      <c r="A74" s="18">
        <v>3</v>
      </c>
      <c r="B74" s="17" t="s">
        <v>6</v>
      </c>
      <c r="C74" s="16">
        <f>$C$2</f>
        <v>44641</v>
      </c>
      <c r="D74" s="15">
        <v>43055</v>
      </c>
      <c r="E74" s="15">
        <v>44881</v>
      </c>
      <c r="F74" s="12">
        <f>F9</f>
        <v>101.8113860394384</v>
      </c>
      <c r="G74" s="35">
        <f>G9</f>
        <v>5.0000000000000001E-3</v>
      </c>
      <c r="H74" s="12" t="str">
        <f>H9</f>
        <v>Markup</v>
      </c>
      <c r="I74" s="12">
        <f>I9</f>
        <v>101.40788956068312</v>
      </c>
      <c r="J74" s="11">
        <f>ROUND(N74/K74,4)</f>
        <v>-2.9999999999999997E-4</v>
      </c>
      <c r="K74" s="9">
        <v>27471837.1897</v>
      </c>
      <c r="L74" s="9">
        <v>1000</v>
      </c>
      <c r="M74" s="9">
        <f>M9</f>
        <v>1750</v>
      </c>
      <c r="N74" s="31">
        <f>L74*M74*(I74-F74)%</f>
        <v>-7061.1883782175155</v>
      </c>
    </row>
    <row r="75" spans="1:14" s="7" customFormat="1" ht="15.6" hidden="1" customHeight="1" x14ac:dyDescent="0.3">
      <c r="A75" s="18">
        <v>4</v>
      </c>
      <c r="B75" s="17" t="s">
        <v>5</v>
      </c>
      <c r="C75" s="16">
        <f>$C$2</f>
        <v>44641</v>
      </c>
      <c r="D75" s="15">
        <f t="shared" ref="D75:I75" si="18">D56</f>
        <v>42419</v>
      </c>
      <c r="E75" s="15">
        <f t="shared" si="18"/>
        <v>46072</v>
      </c>
      <c r="F75" s="12">
        <f t="shared" si="18"/>
        <v>96.321689848909429</v>
      </c>
      <c r="G75" s="35">
        <f t="shared" si="18"/>
        <v>-1.5E-3</v>
      </c>
      <c r="H75" s="15" t="str">
        <f t="shared" si="18"/>
        <v>Markup</v>
      </c>
      <c r="I75" s="34">
        <f t="shared" si="18"/>
        <v>96.911010470544085</v>
      </c>
      <c r="J75" s="11">
        <f>ROUND(N75/K75,4)</f>
        <v>8.5000000000000006E-3</v>
      </c>
      <c r="K75" s="9">
        <v>34405774.509999998</v>
      </c>
      <c r="L75" s="9">
        <v>500</v>
      </c>
      <c r="M75" s="9">
        <f>M56</f>
        <v>99820</v>
      </c>
      <c r="N75" s="31">
        <f>L75*M75*(I75-F75)%</f>
        <v>294129.92225785658</v>
      </c>
    </row>
    <row r="76" spans="1:14" s="7" customFormat="1" ht="15.6" hidden="1" customHeight="1" x14ac:dyDescent="0.3">
      <c r="A76" s="18">
        <v>4</v>
      </c>
      <c r="B76" s="17" t="s">
        <v>4</v>
      </c>
      <c r="C76" s="16">
        <f>C75</f>
        <v>44641</v>
      </c>
      <c r="D76" s="15">
        <f>D64</f>
        <v>43839</v>
      </c>
      <c r="E76" s="15">
        <f>E64</f>
        <v>47492</v>
      </c>
      <c r="F76" s="11">
        <f>F64</f>
        <v>100.15263972144623</v>
      </c>
      <c r="G76" s="33">
        <f>G64</f>
        <v>-1.5E-3</v>
      </c>
      <c r="H76" s="12" t="e">
        <f>#REF!</f>
        <v>#REF!</v>
      </c>
      <c r="I76" s="11">
        <f>I64</f>
        <v>100.59486125493441</v>
      </c>
      <c r="J76" s="11">
        <f>ROUND(N76/K76,4)</f>
        <v>1.2800000000000001E-2</v>
      </c>
      <c r="K76" s="32">
        <v>34460129.815899998</v>
      </c>
      <c r="L76" s="9">
        <v>100</v>
      </c>
      <c r="M76" s="9">
        <f>M64</f>
        <v>1000000</v>
      </c>
      <c r="N76" s="31">
        <f>L76*M76*(I76-F76)%</f>
        <v>442221.53348817985</v>
      </c>
    </row>
    <row r="77" spans="1:14" s="7" customFormat="1" ht="15.6" hidden="1" customHeight="1" x14ac:dyDescent="0.3">
      <c r="A77" s="30">
        <v>6</v>
      </c>
      <c r="B77" s="29" t="s">
        <v>4</v>
      </c>
      <c r="C77" s="28">
        <f>C76</f>
        <v>44641</v>
      </c>
      <c r="D77" s="27">
        <f>D54</f>
        <v>42727</v>
      </c>
      <c r="E77" s="27">
        <f>E54</f>
        <v>46379</v>
      </c>
      <c r="F77" s="24">
        <f>F36</f>
        <v>99.595304073382522</v>
      </c>
      <c r="G77" s="26">
        <f>G64</f>
        <v>-1.5E-3</v>
      </c>
      <c r="H77" s="25" t="str">
        <f>H54</f>
        <v>Markup</v>
      </c>
      <c r="I77" s="24">
        <f>I36</f>
        <v>100.59486125493441</v>
      </c>
      <c r="J77" s="24">
        <f>ROUND(N77/K77,4)</f>
        <v>2.93E-2</v>
      </c>
      <c r="K77" s="23">
        <v>34059131.466499999</v>
      </c>
      <c r="L77" s="23">
        <v>100</v>
      </c>
      <c r="M77" s="23">
        <f>M57</f>
        <v>1000000</v>
      </c>
      <c r="N77" s="22">
        <f>L77*M77*(I77-F77)%</f>
        <v>999557.18155189289</v>
      </c>
    </row>
    <row r="78" spans="1:14" s="7" customFormat="1" ht="15.6" customHeight="1" x14ac:dyDescent="0.3">
      <c r="A78" s="18">
        <v>1</v>
      </c>
      <c r="B78" s="17" t="s">
        <v>3</v>
      </c>
      <c r="C78" s="16">
        <f>$C$2</f>
        <v>44641</v>
      </c>
      <c r="D78" s="15">
        <v>44515</v>
      </c>
      <c r="E78" s="15">
        <v>44972</v>
      </c>
      <c r="F78" s="12">
        <f>F58</f>
        <v>98.966700000000003</v>
      </c>
      <c r="G78" s="14">
        <f>G58</f>
        <v>-0.01</v>
      </c>
      <c r="H78" s="21" t="s">
        <v>2</v>
      </c>
      <c r="I78" s="12">
        <f>I58</f>
        <v>99.806100000000001</v>
      </c>
      <c r="J78" s="11">
        <f>ROUND(N78/K78,4)</f>
        <v>0.1086</v>
      </c>
      <c r="K78" s="20">
        <v>1546120.6813000001</v>
      </c>
      <c r="L78" s="9">
        <v>20</v>
      </c>
      <c r="M78" s="9">
        <v>1000000</v>
      </c>
      <c r="N78" s="31">
        <f>L78*M78*(I78-F78)%</f>
        <v>167879.99999999956</v>
      </c>
    </row>
    <row r="80" spans="1:14" x14ac:dyDescent="0.3">
      <c r="A80" s="55" t="s">
        <v>27</v>
      </c>
    </row>
    <row r="81" spans="1:14" ht="46.95" customHeight="1" x14ac:dyDescent="0.3">
      <c r="A81" s="53" t="s">
        <v>26</v>
      </c>
      <c r="B81" s="53" t="s">
        <v>25</v>
      </c>
      <c r="C81" s="53" t="s">
        <v>24</v>
      </c>
      <c r="D81" s="53" t="s">
        <v>23</v>
      </c>
      <c r="E81" s="53" t="s">
        <v>22</v>
      </c>
      <c r="F81" s="53" t="s">
        <v>21</v>
      </c>
      <c r="G81" s="54" t="s">
        <v>20</v>
      </c>
      <c r="H81" s="53" t="s">
        <v>19</v>
      </c>
      <c r="I81" s="53" t="s">
        <v>18</v>
      </c>
      <c r="J81" s="53" t="s">
        <v>17</v>
      </c>
      <c r="K81" s="52" t="s">
        <v>16</v>
      </c>
      <c r="L81" s="52" t="s">
        <v>15</v>
      </c>
      <c r="M81" s="52" t="s">
        <v>14</v>
      </c>
      <c r="N81" s="62" t="s">
        <v>13</v>
      </c>
    </row>
    <row r="82" spans="1:14" s="7" customFormat="1" hidden="1" x14ac:dyDescent="0.3">
      <c r="A82" s="18">
        <v>1</v>
      </c>
      <c r="B82" s="17" t="s">
        <v>12</v>
      </c>
      <c r="C82" s="16">
        <f>$C$2</f>
        <v>44641</v>
      </c>
      <c r="D82" s="15">
        <v>43054</v>
      </c>
      <c r="E82" s="15">
        <v>44515</v>
      </c>
      <c r="F82" s="12">
        <f t="shared" ref="F82:I83" si="19">F53</f>
        <v>101.8113860394384</v>
      </c>
      <c r="G82" s="33">
        <f t="shared" si="19"/>
        <v>5.0000000000000001E-3</v>
      </c>
      <c r="H82" s="12" t="str">
        <f t="shared" si="19"/>
        <v>Markup</v>
      </c>
      <c r="I82" s="12">
        <f t="shared" si="19"/>
        <v>101.40788956068312</v>
      </c>
      <c r="J82" s="11">
        <f>ROUND(N82/K82,4)</f>
        <v>-2.0000000000000001E-4</v>
      </c>
      <c r="K82" s="32">
        <v>1420291.5149999999</v>
      </c>
      <c r="L82" s="9">
        <v>50</v>
      </c>
      <c r="M82" s="9">
        <f>M53</f>
        <v>1750</v>
      </c>
      <c r="N82" s="31">
        <f>L82*M82*(I82-F82)%</f>
        <v>-353.05941891087576</v>
      </c>
    </row>
    <row r="83" spans="1:14" s="7" customFormat="1" hidden="1" x14ac:dyDescent="0.3">
      <c r="A83" s="18">
        <v>1</v>
      </c>
      <c r="B83" s="17" t="s">
        <v>9</v>
      </c>
      <c r="C83" s="16">
        <f>$C$2</f>
        <v>44641</v>
      </c>
      <c r="D83" s="15">
        <v>42768</v>
      </c>
      <c r="E83" s="15">
        <v>44959</v>
      </c>
      <c r="F83" s="11">
        <f t="shared" si="19"/>
        <v>100</v>
      </c>
      <c r="G83" s="33">
        <f t="shared" si="19"/>
        <v>7.4999999999999997E-3</v>
      </c>
      <c r="H83" s="12" t="str">
        <f t="shared" si="19"/>
        <v>Markup</v>
      </c>
      <c r="I83" s="11">
        <f t="shared" si="19"/>
        <v>96.942099999999996</v>
      </c>
      <c r="J83" s="11">
        <f>ROUND(N83/K83,4)</f>
        <v>-8.3000000000000004E-2</v>
      </c>
      <c r="K83" s="32">
        <v>1470701.8810000001</v>
      </c>
      <c r="L83" s="9">
        <v>40</v>
      </c>
      <c r="M83" s="9">
        <f>M54</f>
        <v>99840</v>
      </c>
      <c r="N83" s="31">
        <f>L83*M83*(I83-F83)%</f>
        <v>-122120.29440000014</v>
      </c>
    </row>
    <row r="84" spans="1:14" s="7" customFormat="1" ht="15.6" hidden="1" customHeight="1" x14ac:dyDescent="0.3">
      <c r="A84" s="18">
        <v>2</v>
      </c>
      <c r="B84" s="17" t="s">
        <v>4</v>
      </c>
      <c r="C84" s="16">
        <f>C83</f>
        <v>44641</v>
      </c>
      <c r="D84" s="15">
        <f>D55</f>
        <v>43055</v>
      </c>
      <c r="E84" s="15">
        <f>E55</f>
        <v>44881</v>
      </c>
      <c r="F84" s="11">
        <v>100.15263972144623</v>
      </c>
      <c r="G84" s="33">
        <f>G55</f>
        <v>5.0000000000000001E-3</v>
      </c>
      <c r="H84" s="12" t="str">
        <f>H55</f>
        <v>Markup</v>
      </c>
      <c r="I84" s="11">
        <f>I55</f>
        <v>101.40788956068312</v>
      </c>
      <c r="J84" s="11">
        <f>ROUND(N84/K84,4)</f>
        <v>2.0000000000000001E-4</v>
      </c>
      <c r="K84" s="32">
        <v>1312435.9380999999</v>
      </c>
      <c r="L84" s="9">
        <v>10</v>
      </c>
      <c r="M84" s="9">
        <f>M55</f>
        <v>1750</v>
      </c>
      <c r="N84" s="31">
        <f>L84*M84*(I84-F84)%</f>
        <v>219.66872186645432</v>
      </c>
    </row>
    <row r="85" spans="1:14" s="7" customFormat="1" hidden="1" x14ac:dyDescent="0.3">
      <c r="A85" s="50"/>
      <c r="B85" s="49"/>
      <c r="C85" s="48"/>
      <c r="D85" s="47"/>
      <c r="E85" s="47"/>
      <c r="F85" s="44"/>
      <c r="G85" s="46"/>
      <c r="H85" s="45"/>
      <c r="I85" s="44"/>
      <c r="J85" s="44"/>
      <c r="K85" s="43"/>
      <c r="L85" s="42"/>
      <c r="M85" s="42"/>
      <c r="N85" s="42"/>
    </row>
    <row r="86" spans="1:14" hidden="1" x14ac:dyDescent="0.3"/>
    <row r="87" spans="1:14" s="7" customFormat="1" ht="15.6" hidden="1" customHeight="1" x14ac:dyDescent="0.3">
      <c r="A87" s="21">
        <v>1</v>
      </c>
      <c r="B87" s="19" t="s">
        <v>11</v>
      </c>
      <c r="C87" s="16">
        <f>$C$2</f>
        <v>44641</v>
      </c>
      <c r="D87" s="40">
        <v>42446</v>
      </c>
      <c r="E87" s="40">
        <v>46098</v>
      </c>
      <c r="F87" s="38">
        <f>F27</f>
        <v>102.07975956804162</v>
      </c>
      <c r="G87" s="39">
        <f>G27</f>
        <v>5.0000000000000001E-3</v>
      </c>
      <c r="H87" s="41" t="str">
        <f>H27</f>
        <v>Markup</v>
      </c>
      <c r="I87" s="38">
        <f>I27</f>
        <v>101.6298538992373</v>
      </c>
      <c r="J87" s="34">
        <f t="shared" ref="J87:J92" si="20">ROUND(N87/K87,4)</f>
        <v>-3.7000000000000002E-3</v>
      </c>
      <c r="K87" s="9">
        <v>46240802.100500003</v>
      </c>
      <c r="L87" s="9">
        <v>15028</v>
      </c>
      <c r="M87" s="9">
        <f>M27</f>
        <v>2499.67</v>
      </c>
      <c r="N87" s="31">
        <f t="shared" ref="N87:N92" si="21">L87*M87*(I87-F87)%</f>
        <v>-169007.24786789328</v>
      </c>
    </row>
    <row r="88" spans="1:14" s="7" customFormat="1" ht="15.6" hidden="1" customHeight="1" x14ac:dyDescent="0.3">
      <c r="A88" s="21">
        <v>2</v>
      </c>
      <c r="B88" s="19" t="s">
        <v>10</v>
      </c>
      <c r="C88" s="16">
        <f>$C$2</f>
        <v>44641</v>
      </c>
      <c r="D88" s="40">
        <v>43213</v>
      </c>
      <c r="E88" s="40">
        <v>46866</v>
      </c>
      <c r="F88" s="38" t="e">
        <f>#REF!</f>
        <v>#REF!</v>
      </c>
      <c r="G88" s="39" t="e">
        <f>#REF!</f>
        <v>#REF!</v>
      </c>
      <c r="H88" s="38" t="e">
        <f>#REF!</f>
        <v>#REF!</v>
      </c>
      <c r="I88" s="38" t="e">
        <f>#REF!</f>
        <v>#REF!</v>
      </c>
      <c r="J88" s="34" t="e">
        <f t="shared" si="20"/>
        <v>#REF!</v>
      </c>
      <c r="K88" s="9">
        <v>44396427.817599997</v>
      </c>
      <c r="L88" s="9">
        <v>80</v>
      </c>
      <c r="M88" s="9" t="e">
        <f>#REF!</f>
        <v>#REF!</v>
      </c>
      <c r="N88" s="31" t="e">
        <f t="shared" si="21"/>
        <v>#REF!</v>
      </c>
    </row>
    <row r="89" spans="1:14" s="7" customFormat="1" ht="15.6" hidden="1" customHeight="1" x14ac:dyDescent="0.3">
      <c r="A89" s="21">
        <v>4</v>
      </c>
      <c r="B89" s="19" t="s">
        <v>9</v>
      </c>
      <c r="C89" s="16">
        <f>$C$2</f>
        <v>44641</v>
      </c>
      <c r="D89" s="40">
        <v>42768</v>
      </c>
      <c r="E89" s="40">
        <v>44959</v>
      </c>
      <c r="F89" s="34">
        <f>F54</f>
        <v>100</v>
      </c>
      <c r="G89" s="39">
        <f>G54</f>
        <v>7.4999999999999997E-3</v>
      </c>
      <c r="H89" s="38" t="str">
        <f>H30</f>
        <v>Markdown</v>
      </c>
      <c r="I89" s="34">
        <f>I54</f>
        <v>96.942099999999996</v>
      </c>
      <c r="J89" s="34">
        <f t="shared" si="20"/>
        <v>-4.2999999999999997E-2</v>
      </c>
      <c r="K89" s="9">
        <v>34059131.466499999</v>
      </c>
      <c r="L89" s="9">
        <v>480</v>
      </c>
      <c r="M89" s="9">
        <f>M54</f>
        <v>99840</v>
      </c>
      <c r="N89" s="31">
        <f t="shared" si="21"/>
        <v>-1465443.5328000018</v>
      </c>
    </row>
    <row r="90" spans="1:14" s="7" customFormat="1" ht="15.6" hidden="1" customHeight="1" x14ac:dyDescent="0.3">
      <c r="A90" s="18">
        <v>6</v>
      </c>
      <c r="B90" s="17" t="s">
        <v>7</v>
      </c>
      <c r="C90" s="16">
        <f>$C$2</f>
        <v>44641</v>
      </c>
      <c r="D90" s="15">
        <v>43160</v>
      </c>
      <c r="E90" s="15">
        <v>44986</v>
      </c>
      <c r="F90" s="12">
        <f>F32</f>
        <v>106.02411006136738</v>
      </c>
      <c r="G90" s="33">
        <f>G32</f>
        <v>1.4999999999999999E-2</v>
      </c>
      <c r="H90" s="12" t="str">
        <f>H32</f>
        <v>Markup</v>
      </c>
      <c r="I90" s="12">
        <f>I32</f>
        <v>99.815617694660247</v>
      </c>
      <c r="J90" s="11">
        <f t="shared" si="20"/>
        <v>-7.0499999999999993E-2</v>
      </c>
      <c r="K90" s="32">
        <v>22019796.251699999</v>
      </c>
      <c r="L90" s="9">
        <v>250</v>
      </c>
      <c r="M90" s="9">
        <v>100000</v>
      </c>
      <c r="N90" s="31">
        <f t="shared" si="21"/>
        <v>-1552123.0916767833</v>
      </c>
    </row>
    <row r="91" spans="1:14" s="7" customFormat="1" ht="15.6" hidden="1" customHeight="1" x14ac:dyDescent="0.3">
      <c r="A91" s="18">
        <v>2</v>
      </c>
      <c r="B91" s="17" t="s">
        <v>5</v>
      </c>
      <c r="C91" s="16">
        <f>$C$2</f>
        <v>44641</v>
      </c>
      <c r="D91" s="15">
        <v>42419</v>
      </c>
      <c r="E91" s="15">
        <v>46072</v>
      </c>
      <c r="F91" s="12">
        <f>F76</f>
        <v>100.15263972144623</v>
      </c>
      <c r="G91" s="39">
        <f>G76</f>
        <v>-1.5E-3</v>
      </c>
      <c r="H91" s="21" t="e">
        <f>H76</f>
        <v>#REF!</v>
      </c>
      <c r="I91" s="12">
        <f>I76</f>
        <v>100.59486125493441</v>
      </c>
      <c r="J91" s="11">
        <f t="shared" si="20"/>
        <v>4.7800000000000002E-2</v>
      </c>
      <c r="K91" s="9">
        <v>46240802.100500003</v>
      </c>
      <c r="L91" s="9">
        <v>500</v>
      </c>
      <c r="M91" s="9">
        <f>M64</f>
        <v>1000000</v>
      </c>
      <c r="N91" s="31">
        <f t="shared" si="21"/>
        <v>2211107.6674408992</v>
      </c>
    </row>
    <row r="92" spans="1:14" ht="15.6" hidden="1" customHeight="1" x14ac:dyDescent="0.3">
      <c r="A92" s="18">
        <v>2</v>
      </c>
      <c r="B92" s="17" t="s">
        <v>8</v>
      </c>
      <c r="C92" s="16" t="e">
        <f>#REF!</f>
        <v>#REF!</v>
      </c>
      <c r="D92" s="16" t="e">
        <f>#REF!</f>
        <v>#REF!</v>
      </c>
      <c r="E92" s="16" t="e">
        <f>#REF!</f>
        <v>#REF!</v>
      </c>
      <c r="F92" s="38" t="e">
        <f>#REF!</f>
        <v>#REF!</v>
      </c>
      <c r="G92" s="39" t="e">
        <f>#REF!</f>
        <v>#REF!</v>
      </c>
      <c r="H92" s="14" t="e">
        <f>#REF!</f>
        <v>#REF!</v>
      </c>
      <c r="I92" s="38" t="e">
        <f>#REF!</f>
        <v>#REF!</v>
      </c>
      <c r="J92" s="11" t="e">
        <f t="shared" si="20"/>
        <v>#REF!</v>
      </c>
      <c r="K92" s="32">
        <v>36518289.285400003</v>
      </c>
      <c r="L92" s="9">
        <v>2000</v>
      </c>
      <c r="M92" s="9" t="e">
        <f>#REF!</f>
        <v>#REF!</v>
      </c>
      <c r="N92" s="31" t="e">
        <f t="shared" si="21"/>
        <v>#REF!</v>
      </c>
    </row>
    <row r="93" spans="1:14" s="7" customFormat="1" ht="15.6" hidden="1" customHeight="1" x14ac:dyDescent="0.3">
      <c r="A93" s="18">
        <v>3</v>
      </c>
      <c r="B93" s="17" t="s">
        <v>7</v>
      </c>
      <c r="C93" s="16">
        <f>$C$2</f>
        <v>44641</v>
      </c>
      <c r="D93" s="16">
        <f t="shared" ref="D93:J93" si="22">D32</f>
        <v>43213</v>
      </c>
      <c r="E93" s="16">
        <f t="shared" si="22"/>
        <v>46866</v>
      </c>
      <c r="F93" s="12">
        <f t="shared" si="22"/>
        <v>106.02411006136738</v>
      </c>
      <c r="G93" s="33">
        <f t="shared" si="22"/>
        <v>1.4999999999999999E-2</v>
      </c>
      <c r="H93" s="12" t="str">
        <f t="shared" si="22"/>
        <v>Markup</v>
      </c>
      <c r="I93" s="12">
        <f t="shared" si="22"/>
        <v>99.815617694660247</v>
      </c>
      <c r="J93" s="12">
        <f t="shared" si="22"/>
        <v>-0.104</v>
      </c>
      <c r="K93" s="32">
        <v>36518289.285400003</v>
      </c>
      <c r="L93" s="37">
        <v>1000</v>
      </c>
      <c r="M93" s="37">
        <f>M32</f>
        <v>99860</v>
      </c>
      <c r="N93" s="36">
        <f>N32</f>
        <v>-10725654.825891176</v>
      </c>
    </row>
    <row r="94" spans="1:14" s="7" customFormat="1" ht="15.6" hidden="1" customHeight="1" x14ac:dyDescent="0.3">
      <c r="A94" s="18">
        <v>3</v>
      </c>
      <c r="B94" s="17" t="s">
        <v>6</v>
      </c>
      <c r="C94" s="16">
        <f>$C$2</f>
        <v>44641</v>
      </c>
      <c r="D94" s="15">
        <v>43055</v>
      </c>
      <c r="E94" s="15">
        <v>44881</v>
      </c>
      <c r="F94" s="12">
        <f>F29</f>
        <v>102.07975956804162</v>
      </c>
      <c r="G94" s="35">
        <f>G29</f>
        <v>5.0000000000000001E-3</v>
      </c>
      <c r="H94" s="12" t="str">
        <f>H29</f>
        <v>Markup</v>
      </c>
      <c r="I94" s="12">
        <f>I29</f>
        <v>101.6298538992373</v>
      </c>
      <c r="J94" s="11">
        <f t="shared" ref="J94:J99" si="23">ROUND(N94/K94,4)</f>
        <v>-5.0000000000000001E-4</v>
      </c>
      <c r="K94" s="9">
        <v>27471837.1897</v>
      </c>
      <c r="L94" s="9">
        <v>1000</v>
      </c>
      <c r="M94" s="9">
        <f>M29</f>
        <v>3333</v>
      </c>
      <c r="N94" s="31">
        <f t="shared" ref="N94:N99" si="24">L94*M94*(I94-F94)%</f>
        <v>-14995.355941247974</v>
      </c>
    </row>
    <row r="95" spans="1:14" s="7" customFormat="1" ht="15.6" hidden="1" customHeight="1" x14ac:dyDescent="0.3">
      <c r="A95" s="18">
        <v>4</v>
      </c>
      <c r="B95" s="17" t="s">
        <v>5</v>
      </c>
      <c r="C95" s="16">
        <f>$C$2</f>
        <v>44641</v>
      </c>
      <c r="D95" s="15">
        <f t="shared" ref="D95:I95" si="25">D76</f>
        <v>43839</v>
      </c>
      <c r="E95" s="15">
        <f t="shared" si="25"/>
        <v>47492</v>
      </c>
      <c r="F95" s="12">
        <f t="shared" si="25"/>
        <v>100.15263972144623</v>
      </c>
      <c r="G95" s="35">
        <f t="shared" si="25"/>
        <v>-1.5E-3</v>
      </c>
      <c r="H95" s="15" t="e">
        <f t="shared" si="25"/>
        <v>#REF!</v>
      </c>
      <c r="I95" s="34">
        <f t="shared" si="25"/>
        <v>100.59486125493441</v>
      </c>
      <c r="J95" s="11">
        <f t="shared" si="23"/>
        <v>6.4299999999999996E-2</v>
      </c>
      <c r="K95" s="9">
        <v>34405774.509999998</v>
      </c>
      <c r="L95" s="9">
        <v>500</v>
      </c>
      <c r="M95" s="9">
        <f>M76</f>
        <v>1000000</v>
      </c>
      <c r="N95" s="31">
        <f t="shared" si="24"/>
        <v>2211107.6674408992</v>
      </c>
    </row>
    <row r="96" spans="1:14" s="7" customFormat="1" ht="15.6" hidden="1" customHeight="1" x14ac:dyDescent="0.3">
      <c r="A96" s="18">
        <v>4</v>
      </c>
      <c r="B96" s="17" t="s">
        <v>4</v>
      </c>
      <c r="C96" s="16">
        <f>C95</f>
        <v>44641</v>
      </c>
      <c r="D96" s="15">
        <f>D84</f>
        <v>43055</v>
      </c>
      <c r="E96" s="15">
        <f>E84</f>
        <v>44881</v>
      </c>
      <c r="F96" s="11">
        <f>F84</f>
        <v>100.15263972144623</v>
      </c>
      <c r="G96" s="33">
        <f>G84</f>
        <v>5.0000000000000001E-3</v>
      </c>
      <c r="H96" s="12" t="e">
        <f>#REF!</f>
        <v>#REF!</v>
      </c>
      <c r="I96" s="11">
        <f>I84</f>
        <v>101.40788956068312</v>
      </c>
      <c r="J96" s="11">
        <f t="shared" si="23"/>
        <v>1E-4</v>
      </c>
      <c r="K96" s="32">
        <v>34460129.815899998</v>
      </c>
      <c r="L96" s="9">
        <v>100</v>
      </c>
      <c r="M96" s="9">
        <f>M84</f>
        <v>1750</v>
      </c>
      <c r="N96" s="31">
        <f t="shared" si="24"/>
        <v>2196.6872186645433</v>
      </c>
    </row>
    <row r="97" spans="1:14" s="7" customFormat="1" ht="15.6" hidden="1" customHeight="1" x14ac:dyDescent="0.3">
      <c r="A97" s="30">
        <v>6</v>
      </c>
      <c r="B97" s="29" t="s">
        <v>4</v>
      </c>
      <c r="C97" s="28">
        <f>C96</f>
        <v>44641</v>
      </c>
      <c r="D97" s="27">
        <f>D74</f>
        <v>43055</v>
      </c>
      <c r="E97" s="27">
        <f>E74</f>
        <v>44881</v>
      </c>
      <c r="F97" s="24">
        <f>F55</f>
        <v>97.646500000000003</v>
      </c>
      <c r="G97" s="26">
        <f>G84</f>
        <v>5.0000000000000001E-3</v>
      </c>
      <c r="H97" s="25" t="str">
        <f>H74</f>
        <v>Markup</v>
      </c>
      <c r="I97" s="24">
        <f>I55</f>
        <v>101.40788956068312</v>
      </c>
      <c r="J97" s="24">
        <f t="shared" si="23"/>
        <v>0.1104</v>
      </c>
      <c r="K97" s="23">
        <v>34059131.466499999</v>
      </c>
      <c r="L97" s="23">
        <v>100</v>
      </c>
      <c r="M97" s="23">
        <f>M77</f>
        <v>1000000</v>
      </c>
      <c r="N97" s="22">
        <f t="shared" si="24"/>
        <v>3761389.5606831135</v>
      </c>
    </row>
    <row r="98" spans="1:14" s="7" customFormat="1" ht="15.6" customHeight="1" x14ac:dyDescent="0.3">
      <c r="A98" s="18">
        <v>1</v>
      </c>
      <c r="B98" s="17" t="s">
        <v>3</v>
      </c>
      <c r="C98" s="16">
        <f>$C$2</f>
        <v>44641</v>
      </c>
      <c r="D98" s="15">
        <v>44515</v>
      </c>
      <c r="E98" s="15">
        <v>44972</v>
      </c>
      <c r="F98" s="12">
        <f>F78</f>
        <v>98.966700000000003</v>
      </c>
      <c r="G98" s="14">
        <f>G78</f>
        <v>-0.01</v>
      </c>
      <c r="H98" s="21" t="s">
        <v>2</v>
      </c>
      <c r="I98" s="12">
        <f>I78</f>
        <v>99.806100000000001</v>
      </c>
      <c r="J98" s="11">
        <f t="shared" si="23"/>
        <v>2.4E-2</v>
      </c>
      <c r="K98" s="20">
        <v>78702128.594300002</v>
      </c>
      <c r="L98" s="9">
        <v>225</v>
      </c>
      <c r="M98" s="9">
        <v>1000000</v>
      </c>
      <c r="N98" s="31">
        <f t="shared" si="24"/>
        <v>1888649.9999999951</v>
      </c>
    </row>
    <row r="99" spans="1:14" s="7" customFormat="1" x14ac:dyDescent="0.3">
      <c r="A99" s="18">
        <v>2</v>
      </c>
      <c r="B99" s="17" t="s">
        <v>1</v>
      </c>
      <c r="C99" s="16">
        <f>$C$2</f>
        <v>44641</v>
      </c>
      <c r="D99" s="15">
        <v>43069</v>
      </c>
      <c r="E99" s="15">
        <v>45260</v>
      </c>
      <c r="F99" s="12">
        <v>100.849050826005</v>
      </c>
      <c r="G99" s="14">
        <v>5.0000000000000001E-3</v>
      </c>
      <c r="H99" s="13" t="s">
        <v>0</v>
      </c>
      <c r="I99" s="12">
        <v>100.41246733633517</v>
      </c>
      <c r="J99" s="11">
        <f t="shared" si="23"/>
        <v>-3.8999999999999998E-3</v>
      </c>
      <c r="K99" s="10">
        <v>78702128.594300002</v>
      </c>
      <c r="L99" s="9">
        <v>2033</v>
      </c>
      <c r="M99" s="9">
        <v>35000</v>
      </c>
      <c r="N99" s="116">
        <f t="shared" si="24"/>
        <v>-310650.98207456671</v>
      </c>
    </row>
  </sheetData>
  <pageMargins left="0.72" right="0.17" top="1.0900000000000001" bottom="1" header="0.5" footer="0.5"/>
  <pageSetup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"/>
  <sheetViews>
    <sheetView showGridLines="0" view="pageBreakPreview" topLeftCell="A27" zoomScale="50" zoomScaleNormal="70" zoomScaleSheetLayoutView="50" zoomScalePageLayoutView="70" workbookViewId="0">
      <selection activeCell="I124" sqref="I124"/>
    </sheetView>
  </sheetViews>
  <sheetFormatPr defaultColWidth="9.109375" defaultRowHeight="15.6" x14ac:dyDescent="0.3"/>
  <cols>
    <col min="1" max="1" width="8" style="4" customWidth="1"/>
    <col min="2" max="2" width="64" style="4" bestFit="1" customWidth="1"/>
    <col min="3" max="3" width="17.6640625" style="4" customWidth="1"/>
    <col min="4" max="4" width="15.5546875" style="4" bestFit="1" customWidth="1"/>
    <col min="5" max="5" width="16.44140625" style="4" customWidth="1"/>
    <col min="6" max="6" width="14.44140625" style="5" customWidth="1"/>
    <col min="7" max="7" width="19.5546875" style="6" customWidth="1"/>
    <col min="8" max="8" width="16.6640625" style="5" customWidth="1"/>
    <col min="9" max="9" width="20.5546875" style="5" customWidth="1"/>
    <col min="10" max="10" width="12.88671875" style="4" customWidth="1"/>
    <col min="11" max="11" width="34" style="3" customWidth="1"/>
    <col min="12" max="12" width="15.44140625" style="3" bestFit="1" customWidth="1"/>
    <col min="13" max="13" width="18.6640625" style="3" bestFit="1" customWidth="1"/>
    <col min="14" max="14" width="19.6640625" style="2" customWidth="1"/>
    <col min="15" max="16384" width="9.109375" style="1"/>
  </cols>
  <sheetData>
    <row r="1" spans="1:14" x14ac:dyDescent="0.3">
      <c r="A1" s="107" t="s">
        <v>42</v>
      </c>
      <c r="C1" s="107"/>
    </row>
    <row r="2" spans="1:14" x14ac:dyDescent="0.3">
      <c r="A2" s="107" t="s">
        <v>41</v>
      </c>
      <c r="C2" s="108">
        <v>44655</v>
      </c>
      <c r="F2" s="106"/>
      <c r="I2" s="106"/>
    </row>
    <row r="3" spans="1:14" x14ac:dyDescent="0.3">
      <c r="A3" s="107"/>
      <c r="C3" s="107"/>
      <c r="F3" s="106"/>
    </row>
    <row r="5" spans="1:14" x14ac:dyDescent="0.3">
      <c r="A5" s="55" t="s">
        <v>40</v>
      </c>
    </row>
    <row r="6" spans="1:14" ht="46.8" x14ac:dyDescent="0.3">
      <c r="A6" s="93" t="s">
        <v>26</v>
      </c>
      <c r="B6" s="93" t="s">
        <v>25</v>
      </c>
      <c r="C6" s="93" t="s">
        <v>24</v>
      </c>
      <c r="D6" s="93" t="s">
        <v>23</v>
      </c>
      <c r="E6" s="93" t="s">
        <v>22</v>
      </c>
      <c r="F6" s="93" t="s">
        <v>21</v>
      </c>
      <c r="G6" s="94" t="s">
        <v>20</v>
      </c>
      <c r="H6" s="93" t="s">
        <v>19</v>
      </c>
      <c r="I6" s="93" t="s">
        <v>18</v>
      </c>
      <c r="J6" s="93" t="s">
        <v>17</v>
      </c>
      <c r="K6" s="92" t="s">
        <v>16</v>
      </c>
      <c r="L6" s="92" t="s">
        <v>15</v>
      </c>
      <c r="M6" s="92" t="s">
        <v>14</v>
      </c>
      <c r="N6" s="60" t="s">
        <v>13</v>
      </c>
    </row>
    <row r="7" spans="1:14" s="7" customFormat="1" ht="15.6" customHeight="1" x14ac:dyDescent="0.3">
      <c r="A7" s="18">
        <v>1</v>
      </c>
      <c r="B7" s="17" t="s">
        <v>43</v>
      </c>
      <c r="C7" s="16">
        <f t="shared" ref="C7:C15" si="0">$C$2</f>
        <v>44655</v>
      </c>
      <c r="D7" s="15">
        <v>44469</v>
      </c>
      <c r="E7" s="15">
        <v>48121</v>
      </c>
      <c r="F7" s="12">
        <v>102.7</v>
      </c>
      <c r="G7" s="39">
        <v>1.5E-3</v>
      </c>
      <c r="H7" s="21" t="s">
        <v>0</v>
      </c>
      <c r="I7" s="12">
        <v>101.88930000000001</v>
      </c>
      <c r="J7" s="11">
        <f t="shared" ref="J7:J15" si="1">ROUND(N7/K7,4)</f>
        <v>-3.5799999999999998E-2</v>
      </c>
      <c r="K7" s="10">
        <v>39592485.600100003</v>
      </c>
      <c r="L7" s="9">
        <v>35000</v>
      </c>
      <c r="M7" s="9">
        <v>4999</v>
      </c>
      <c r="N7" s="9">
        <f t="shared" ref="N7:N15" si="2">L7*M7*(I7-F7)%</f>
        <v>-1418441.2549999948</v>
      </c>
    </row>
    <row r="8" spans="1:14" s="7" customFormat="1" ht="15.6" customHeight="1" x14ac:dyDescent="0.3">
      <c r="A8" s="30">
        <v>1</v>
      </c>
      <c r="B8" s="29" t="s">
        <v>37</v>
      </c>
      <c r="C8" s="28">
        <f t="shared" si="0"/>
        <v>44655</v>
      </c>
      <c r="D8" s="27">
        <v>43165</v>
      </c>
      <c r="E8" s="27">
        <v>45175</v>
      </c>
      <c r="F8" s="25">
        <v>102.41630000000001</v>
      </c>
      <c r="G8" s="59">
        <v>1.4999999999999999E-2</v>
      </c>
      <c r="H8" s="21" t="s">
        <v>0</v>
      </c>
      <c r="I8" s="25">
        <v>101.12130000000001</v>
      </c>
      <c r="J8" s="24">
        <f t="shared" si="1"/>
        <v>-1.47E-2</v>
      </c>
      <c r="K8" s="10">
        <v>39592485.600100003</v>
      </c>
      <c r="L8" s="23">
        <v>18000</v>
      </c>
      <c r="M8" s="23">
        <v>2499.67</v>
      </c>
      <c r="N8" s="23">
        <f t="shared" si="2"/>
        <v>-582673.07700000075</v>
      </c>
    </row>
    <row r="9" spans="1:14" s="19" customFormat="1" ht="15.6" customHeight="1" x14ac:dyDescent="0.3">
      <c r="A9" s="18">
        <v>2</v>
      </c>
      <c r="B9" s="17" t="s">
        <v>30</v>
      </c>
      <c r="C9" s="16">
        <f t="shared" si="0"/>
        <v>44655</v>
      </c>
      <c r="D9" s="15">
        <v>42934</v>
      </c>
      <c r="E9" s="15">
        <v>45125</v>
      </c>
      <c r="F9" s="12">
        <v>102.1421</v>
      </c>
      <c r="G9" s="14">
        <v>1.4999999999999999E-2</v>
      </c>
      <c r="H9" s="21" t="s">
        <v>0</v>
      </c>
      <c r="I9" s="12">
        <v>100.9855</v>
      </c>
      <c r="J9" s="11">
        <f t="shared" si="1"/>
        <v>-5.1000000000000004E-3</v>
      </c>
      <c r="K9" s="10">
        <v>39592485.600100003</v>
      </c>
      <c r="L9" s="9">
        <v>10000</v>
      </c>
      <c r="M9" s="9">
        <v>1750</v>
      </c>
      <c r="N9" s="9">
        <f t="shared" si="2"/>
        <v>-202404.99999999953</v>
      </c>
    </row>
    <row r="10" spans="1:14" s="19" customFormat="1" ht="15.6" hidden="1" customHeight="1" x14ac:dyDescent="0.3">
      <c r="A10" s="18">
        <v>1</v>
      </c>
      <c r="B10" s="17" t="s">
        <v>9</v>
      </c>
      <c r="C10" s="16">
        <f t="shared" si="0"/>
        <v>44655</v>
      </c>
      <c r="D10" s="15">
        <v>42768</v>
      </c>
      <c r="E10" s="15">
        <v>44959</v>
      </c>
      <c r="F10" s="11">
        <v>92</v>
      </c>
      <c r="G10" s="14">
        <v>1.4999999999999999E-2</v>
      </c>
      <c r="H10" s="21" t="s">
        <v>0</v>
      </c>
      <c r="I10" s="11">
        <v>90.560196634334673</v>
      </c>
      <c r="J10" s="11" t="e">
        <f t="shared" si="1"/>
        <v>#DIV/0!</v>
      </c>
      <c r="K10" s="32"/>
      <c r="L10" s="9">
        <v>500</v>
      </c>
      <c r="M10" s="9">
        <v>41667</v>
      </c>
      <c r="N10" s="9">
        <f t="shared" si="2"/>
        <v>-299961.43418588588</v>
      </c>
    </row>
    <row r="11" spans="1:14" s="19" customFormat="1" ht="15.75" hidden="1" customHeight="1" x14ac:dyDescent="0.3">
      <c r="A11" s="18">
        <v>2</v>
      </c>
      <c r="B11" s="17" t="s">
        <v>34</v>
      </c>
      <c r="C11" s="16">
        <f t="shared" si="0"/>
        <v>44655</v>
      </c>
      <c r="D11" s="15">
        <v>43907</v>
      </c>
      <c r="E11" s="15">
        <v>47559</v>
      </c>
      <c r="F11" s="12">
        <v>113.14570000000001</v>
      </c>
      <c r="G11" s="14">
        <v>1.4999999999999999E-2</v>
      </c>
      <c r="H11" s="21" t="s">
        <v>0</v>
      </c>
      <c r="I11" s="12">
        <v>104.6541</v>
      </c>
      <c r="J11" s="11">
        <f t="shared" si="1"/>
        <v>-5.67E-2</v>
      </c>
      <c r="K11" s="32">
        <v>74941759.254899994</v>
      </c>
      <c r="L11" s="9">
        <v>50</v>
      </c>
      <c r="M11" s="9">
        <v>1000000</v>
      </c>
      <c r="N11" s="9">
        <f t="shared" si="2"/>
        <v>-4245800.0000000028</v>
      </c>
    </row>
    <row r="12" spans="1:14" s="19" customFormat="1" ht="15.6" hidden="1" customHeight="1" x14ac:dyDescent="0.3">
      <c r="A12" s="18">
        <v>5</v>
      </c>
      <c r="B12" s="17" t="s">
        <v>7</v>
      </c>
      <c r="C12" s="16">
        <f t="shared" si="0"/>
        <v>44655</v>
      </c>
      <c r="D12" s="15">
        <v>43160</v>
      </c>
      <c r="E12" s="15">
        <v>44986</v>
      </c>
      <c r="F12" s="12">
        <v>99.986662182950553</v>
      </c>
      <c r="G12" s="14">
        <v>1E-3</v>
      </c>
      <c r="H12" s="21" t="s">
        <v>0</v>
      </c>
      <c r="I12" s="12">
        <v>99.783800535158235</v>
      </c>
      <c r="J12" s="11">
        <f t="shared" si="1"/>
        <v>-2.8E-3</v>
      </c>
      <c r="K12" s="32">
        <v>72838297.251000002</v>
      </c>
      <c r="L12" s="9">
        <v>1000</v>
      </c>
      <c r="M12" s="9">
        <v>100000</v>
      </c>
      <c r="N12" s="9">
        <f t="shared" si="2"/>
        <v>-202861.64779231799</v>
      </c>
    </row>
    <row r="13" spans="1:14" s="19" customFormat="1" ht="15.6" hidden="1" customHeight="1" x14ac:dyDescent="0.3">
      <c r="A13" s="18">
        <v>3</v>
      </c>
      <c r="B13" s="17" t="s">
        <v>29</v>
      </c>
      <c r="C13" s="16">
        <f t="shared" si="0"/>
        <v>44655</v>
      </c>
      <c r="D13" s="15">
        <v>42727</v>
      </c>
      <c r="E13" s="15">
        <v>46379</v>
      </c>
      <c r="F13" s="12">
        <v>100</v>
      </c>
      <c r="G13" s="14">
        <v>7.4999999999999997E-3</v>
      </c>
      <c r="H13" s="21" t="s">
        <v>0</v>
      </c>
      <c r="I13" s="12">
        <v>96.942099999999996</v>
      </c>
      <c r="J13" s="11">
        <f t="shared" si="1"/>
        <v>-5.4699999999999999E-2</v>
      </c>
      <c r="K13" s="32">
        <v>67035065.775899999</v>
      </c>
      <c r="L13" s="9">
        <v>1200</v>
      </c>
      <c r="M13" s="9">
        <v>99840</v>
      </c>
      <c r="N13" s="9">
        <f t="shared" si="2"/>
        <v>-3663608.8320000046</v>
      </c>
    </row>
    <row r="14" spans="1:14" s="19" customFormat="1" ht="15.6" hidden="1" customHeight="1" x14ac:dyDescent="0.3">
      <c r="A14" s="18">
        <v>2</v>
      </c>
      <c r="B14" s="17" t="s">
        <v>5</v>
      </c>
      <c r="C14" s="16">
        <f t="shared" si="0"/>
        <v>44655</v>
      </c>
      <c r="D14" s="15">
        <v>42419</v>
      </c>
      <c r="E14" s="15">
        <v>46072</v>
      </c>
      <c r="F14" s="12">
        <v>96.321689848909429</v>
      </c>
      <c r="G14" s="39">
        <v>-1.5E-3</v>
      </c>
      <c r="H14" s="21" t="s">
        <v>0</v>
      </c>
      <c r="I14" s="12">
        <v>96.911010470544085</v>
      </c>
      <c r="J14" s="11">
        <f t="shared" si="1"/>
        <v>6.3E-3</v>
      </c>
      <c r="K14" s="105">
        <v>39791468.756800003</v>
      </c>
      <c r="L14" s="9">
        <v>425</v>
      </c>
      <c r="M14" s="9">
        <v>99820</v>
      </c>
      <c r="N14" s="9">
        <f t="shared" si="2"/>
        <v>250010.43391917812</v>
      </c>
    </row>
    <row r="15" spans="1:14" s="19" customFormat="1" ht="15.6" customHeight="1" x14ac:dyDescent="0.3">
      <c r="A15" s="18">
        <v>3</v>
      </c>
      <c r="B15" s="17" t="s">
        <v>33</v>
      </c>
      <c r="C15" s="16">
        <f t="shared" si="0"/>
        <v>44655</v>
      </c>
      <c r="D15" s="15">
        <v>44256</v>
      </c>
      <c r="E15" s="15">
        <v>47908</v>
      </c>
      <c r="F15" s="12">
        <v>111.9312</v>
      </c>
      <c r="G15" s="14">
        <v>1.4999999999999999E-2</v>
      </c>
      <c r="H15" s="21" t="s">
        <v>0</v>
      </c>
      <c r="I15" s="12">
        <v>103.63120000000001</v>
      </c>
      <c r="J15" s="11">
        <f t="shared" si="1"/>
        <v>-0.17810000000000001</v>
      </c>
      <c r="K15" s="10">
        <v>39592485.600100003</v>
      </c>
      <c r="L15" s="9">
        <v>850</v>
      </c>
      <c r="M15" s="9">
        <v>99960</v>
      </c>
      <c r="N15" s="9">
        <f t="shared" si="2"/>
        <v>-7052177.9999999981</v>
      </c>
    </row>
    <row r="16" spans="1:14" x14ac:dyDescent="0.3">
      <c r="A16" s="1"/>
      <c r="B16" s="1"/>
      <c r="C16" s="1"/>
      <c r="D16" s="1"/>
      <c r="E16" s="1"/>
      <c r="F16" s="102"/>
      <c r="G16" s="103"/>
      <c r="H16" s="102"/>
      <c r="I16" s="104"/>
      <c r="J16" s="1"/>
      <c r="K16" s="101"/>
      <c r="L16" s="101"/>
      <c r="M16" s="101"/>
      <c r="N16" s="100"/>
    </row>
    <row r="17" spans="1:14" ht="15.6" hidden="1" customHeight="1" x14ac:dyDescent="0.3">
      <c r="A17" s="95" t="s">
        <v>39</v>
      </c>
      <c r="B17" s="1"/>
      <c r="C17" s="1"/>
      <c r="D17" s="1"/>
      <c r="E17" s="1"/>
      <c r="F17" s="102"/>
      <c r="G17" s="103"/>
      <c r="H17" s="102"/>
      <c r="I17" s="102"/>
      <c r="J17" s="1"/>
      <c r="K17" s="101"/>
      <c r="L17" s="101"/>
      <c r="M17" s="101"/>
      <c r="N17" s="100"/>
    </row>
    <row r="18" spans="1:14" ht="46.95" hidden="1" customHeight="1" x14ac:dyDescent="0.3">
      <c r="A18" s="98" t="s">
        <v>26</v>
      </c>
      <c r="B18" s="98" t="s">
        <v>25</v>
      </c>
      <c r="C18" s="98" t="s">
        <v>24</v>
      </c>
      <c r="D18" s="98" t="s">
        <v>23</v>
      </c>
      <c r="E18" s="98" t="s">
        <v>22</v>
      </c>
      <c r="F18" s="98" t="s">
        <v>21</v>
      </c>
      <c r="G18" s="99" t="s">
        <v>20</v>
      </c>
      <c r="H18" s="98" t="s">
        <v>19</v>
      </c>
      <c r="I18" s="98" t="s">
        <v>18</v>
      </c>
      <c r="J18" s="98" t="s">
        <v>17</v>
      </c>
      <c r="K18" s="97" t="s">
        <v>16</v>
      </c>
      <c r="L18" s="97" t="s">
        <v>15</v>
      </c>
      <c r="M18" s="97" t="s">
        <v>14</v>
      </c>
      <c r="N18" s="96" t="s">
        <v>13</v>
      </c>
    </row>
    <row r="19" spans="1:14" s="7" customFormat="1" ht="15.6" hidden="1" customHeight="1" x14ac:dyDescent="0.3">
      <c r="A19" s="50">
        <v>1</v>
      </c>
      <c r="B19" s="49" t="s">
        <v>8</v>
      </c>
      <c r="C19" s="48">
        <f>$C$2</f>
        <v>44655</v>
      </c>
      <c r="D19" s="47">
        <v>41325</v>
      </c>
      <c r="E19" s="47">
        <v>44247</v>
      </c>
      <c r="F19" s="45" t="e">
        <f>#REF!</f>
        <v>#REF!</v>
      </c>
      <c r="G19" s="64" t="e">
        <f>#REF!</f>
        <v>#REF!</v>
      </c>
      <c r="H19" s="63" t="e">
        <f>#REF!</f>
        <v>#REF!</v>
      </c>
      <c r="I19" s="45" t="e">
        <f>#REF!</f>
        <v>#REF!</v>
      </c>
      <c r="J19" s="44" t="e">
        <f>ROUND(N19/K19,4)</f>
        <v>#REF!</v>
      </c>
      <c r="K19" s="43">
        <v>18460455.1613</v>
      </c>
      <c r="L19" s="42">
        <v>2000</v>
      </c>
      <c r="M19" s="42" t="e">
        <f>#REF!</f>
        <v>#REF!</v>
      </c>
      <c r="N19" s="42" t="e">
        <f>L19*M19*(I19-F19)%</f>
        <v>#REF!</v>
      </c>
    </row>
    <row r="20" spans="1:14" s="7" customFormat="1" ht="15.6" hidden="1" customHeight="1" x14ac:dyDescent="0.3">
      <c r="A20" s="50">
        <v>1</v>
      </c>
      <c r="B20" s="49" t="s">
        <v>11</v>
      </c>
      <c r="C20" s="48">
        <f>$C$2</f>
        <v>44655</v>
      </c>
      <c r="D20" s="47">
        <v>42446</v>
      </c>
      <c r="E20" s="47">
        <v>46098</v>
      </c>
      <c r="F20" s="45">
        <f>F7</f>
        <v>102.7</v>
      </c>
      <c r="G20" s="64">
        <f>G7</f>
        <v>1.5E-3</v>
      </c>
      <c r="H20" s="63" t="s">
        <v>0</v>
      </c>
      <c r="I20" s="45">
        <f>I7</f>
        <v>101.88930000000001</v>
      </c>
      <c r="J20" s="44">
        <f>ROUND(N20/K20,4)</f>
        <v>-0.11559999999999999</v>
      </c>
      <c r="K20" s="43">
        <v>18397476.333299998</v>
      </c>
      <c r="L20" s="42">
        <v>52500</v>
      </c>
      <c r="M20" s="42">
        <f>M7</f>
        <v>4999</v>
      </c>
      <c r="N20" s="42">
        <f>L20*M20*(I20-F20)%</f>
        <v>-2127661.8824999924</v>
      </c>
    </row>
    <row r="21" spans="1:14" s="7" customFormat="1" ht="15.6" hidden="1" customHeight="1" x14ac:dyDescent="0.3">
      <c r="A21" s="50">
        <v>1</v>
      </c>
      <c r="B21" s="49" t="s">
        <v>37</v>
      </c>
      <c r="C21" s="48">
        <f>$C$2</f>
        <v>44655</v>
      </c>
      <c r="D21" s="47">
        <v>43165</v>
      </c>
      <c r="E21" s="47">
        <v>44991</v>
      </c>
      <c r="F21" s="45">
        <v>99.221635880026099</v>
      </c>
      <c r="G21" s="64">
        <v>1.5E-3</v>
      </c>
      <c r="H21" s="63" t="s">
        <v>0</v>
      </c>
      <c r="I21" s="45">
        <v>98.98288101887978</v>
      </c>
      <c r="J21" s="44">
        <f>ROUND(N21/K21,4)</f>
        <v>-4.1999999999999997E-3</v>
      </c>
      <c r="K21" s="43">
        <v>40154909.262500003</v>
      </c>
      <c r="L21" s="42">
        <v>14000</v>
      </c>
      <c r="M21" s="42">
        <v>5000</v>
      </c>
      <c r="N21" s="42">
        <f>L21*M21*(I21-F21)%</f>
        <v>-167128.4028024232</v>
      </c>
    </row>
    <row r="22" spans="1:14" s="7" customFormat="1" ht="15.6" hidden="1" customHeight="1" x14ac:dyDescent="0.3">
      <c r="A22" s="50">
        <v>1</v>
      </c>
      <c r="B22" s="49" t="s">
        <v>30</v>
      </c>
      <c r="C22" s="48">
        <f>$C$2</f>
        <v>44655</v>
      </c>
      <c r="D22" s="47">
        <v>42934</v>
      </c>
      <c r="E22" s="47">
        <v>44760</v>
      </c>
      <c r="F22" s="45">
        <f>F9</f>
        <v>102.1421</v>
      </c>
      <c r="G22" s="64">
        <f>G9</f>
        <v>1.4999999999999999E-2</v>
      </c>
      <c r="H22" s="63" t="s">
        <v>0</v>
      </c>
      <c r="I22" s="45">
        <f>I9</f>
        <v>100.9855</v>
      </c>
      <c r="J22" s="44">
        <f>ROUND(N22/K22,4)</f>
        <v>-1.11E-2</v>
      </c>
      <c r="K22" s="43">
        <v>18153171.964400001</v>
      </c>
      <c r="L22" s="42">
        <v>10000</v>
      </c>
      <c r="M22" s="42">
        <f>M9</f>
        <v>1750</v>
      </c>
      <c r="N22" s="42">
        <f>L22*M22*(I22-F22)%</f>
        <v>-202404.99999999953</v>
      </c>
    </row>
    <row r="23" spans="1:14" s="7" customFormat="1" ht="15.6" hidden="1" customHeight="1" x14ac:dyDescent="0.3">
      <c r="A23" s="50">
        <v>3</v>
      </c>
      <c r="B23" s="49" t="s">
        <v>31</v>
      </c>
      <c r="C23" s="48">
        <f>$C$2</f>
        <v>44655</v>
      </c>
      <c r="D23" s="47">
        <v>41912</v>
      </c>
      <c r="E23" s="47">
        <v>45565</v>
      </c>
      <c r="F23" s="45">
        <v>97.746300000000005</v>
      </c>
      <c r="G23" s="64">
        <v>1.5E-3</v>
      </c>
      <c r="H23" s="63" t="s">
        <v>0</v>
      </c>
      <c r="I23" s="45">
        <v>97.249151801255465</v>
      </c>
      <c r="J23" s="44">
        <f>ROUND(N23/K23,4)</f>
        <v>-2.5700000000000001E-2</v>
      </c>
      <c r="K23" s="43">
        <v>37716058.631999999</v>
      </c>
      <c r="L23" s="42">
        <v>39000</v>
      </c>
      <c r="M23" s="42">
        <v>4991</v>
      </c>
      <c r="N23" s="42">
        <f>L23*M23*(I23-F23)%</f>
        <v>-967693.99737425975</v>
      </c>
    </row>
    <row r="24" spans="1:14" s="7" customFormat="1" ht="15.75" customHeight="1" x14ac:dyDescent="0.3">
      <c r="A24" s="50"/>
      <c r="B24" s="49"/>
      <c r="C24" s="48"/>
      <c r="D24" s="47"/>
      <c r="E24" s="47"/>
      <c r="F24" s="45"/>
      <c r="G24" s="64"/>
      <c r="H24" s="63"/>
      <c r="I24" s="45"/>
      <c r="J24" s="44"/>
      <c r="K24" s="43"/>
      <c r="L24" s="42"/>
      <c r="M24" s="42"/>
      <c r="N24" s="42"/>
    </row>
    <row r="25" spans="1:14" s="7" customFormat="1" ht="15.75" customHeight="1" x14ac:dyDescent="0.3">
      <c r="A25" s="95" t="s">
        <v>38</v>
      </c>
      <c r="B25" s="49"/>
      <c r="C25" s="48"/>
      <c r="D25" s="47"/>
      <c r="E25" s="47"/>
      <c r="F25" s="45"/>
      <c r="G25" s="64"/>
      <c r="H25" s="63"/>
      <c r="I25" s="45"/>
      <c r="J25" s="44"/>
      <c r="K25" s="43"/>
      <c r="L25" s="42"/>
      <c r="M25" s="42"/>
      <c r="N25" s="42"/>
    </row>
    <row r="26" spans="1:14" ht="46.8" x14ac:dyDescent="0.3">
      <c r="A26" s="93" t="s">
        <v>26</v>
      </c>
      <c r="B26" s="93" t="s">
        <v>25</v>
      </c>
      <c r="C26" s="93" t="s">
        <v>24</v>
      </c>
      <c r="D26" s="93" t="s">
        <v>23</v>
      </c>
      <c r="E26" s="93" t="s">
        <v>22</v>
      </c>
      <c r="F26" s="93" t="s">
        <v>21</v>
      </c>
      <c r="G26" s="94" t="s">
        <v>20</v>
      </c>
      <c r="H26" s="93" t="s">
        <v>19</v>
      </c>
      <c r="I26" s="93" t="s">
        <v>18</v>
      </c>
      <c r="J26" s="93" t="s">
        <v>17</v>
      </c>
      <c r="K26" s="92" t="s">
        <v>16</v>
      </c>
      <c r="L26" s="92" t="s">
        <v>15</v>
      </c>
      <c r="M26" s="92" t="s">
        <v>14</v>
      </c>
      <c r="N26" s="60" t="s">
        <v>13</v>
      </c>
    </row>
    <row r="27" spans="1:14" s="7" customFormat="1" ht="13.5" customHeight="1" x14ac:dyDescent="0.3">
      <c r="A27" s="18">
        <v>1</v>
      </c>
      <c r="B27" s="17" t="s">
        <v>37</v>
      </c>
      <c r="C27" s="16">
        <f t="shared" ref="C27:C32" si="3">$C$2</f>
        <v>44655</v>
      </c>
      <c r="D27" s="15">
        <v>43165</v>
      </c>
      <c r="E27" s="15">
        <f>E8</f>
        <v>45175</v>
      </c>
      <c r="F27" s="12">
        <f>F8</f>
        <v>102.41630000000001</v>
      </c>
      <c r="G27" s="14">
        <f>G8</f>
        <v>1.4999999999999999E-2</v>
      </c>
      <c r="H27" s="21" t="s">
        <v>0</v>
      </c>
      <c r="I27" s="12">
        <f>I8</f>
        <v>101.12130000000001</v>
      </c>
      <c r="J27" s="110">
        <f t="shared" ref="J27:J32" si="4">ROUND(N27/K27,4)</f>
        <v>-8.3999999999999995E-3</v>
      </c>
      <c r="K27" s="32">
        <v>85005970.928900003</v>
      </c>
      <c r="L27" s="109">
        <v>22000</v>
      </c>
      <c r="M27" s="9">
        <v>2499.67</v>
      </c>
      <c r="N27" s="9">
        <f t="shared" ref="N27:N32" si="5">L27*M27*(I27-F27)%</f>
        <v>-712155.98300000094</v>
      </c>
    </row>
    <row r="28" spans="1:14" s="7" customFormat="1" ht="1.5" customHeight="1" x14ac:dyDescent="0.3">
      <c r="A28" s="18">
        <v>1</v>
      </c>
      <c r="B28" s="17" t="s">
        <v>34</v>
      </c>
      <c r="C28" s="16">
        <f t="shared" si="3"/>
        <v>44655</v>
      </c>
      <c r="D28" s="15">
        <v>43907</v>
      </c>
      <c r="E28" s="15">
        <v>47559</v>
      </c>
      <c r="F28" s="12">
        <f>F11</f>
        <v>113.14570000000001</v>
      </c>
      <c r="G28" s="14">
        <f>G11</f>
        <v>1.4999999999999999E-2</v>
      </c>
      <c r="H28" s="21" t="str">
        <f>H11</f>
        <v>Markup</v>
      </c>
      <c r="I28" s="12">
        <f>+I11</f>
        <v>104.6541</v>
      </c>
      <c r="J28" s="110">
        <f t="shared" si="4"/>
        <v>-2.8400000000000002E-2</v>
      </c>
      <c r="K28" s="32">
        <v>89690913.921399996</v>
      </c>
      <c r="L28" s="109">
        <v>30</v>
      </c>
      <c r="M28" s="9">
        <f>M11</f>
        <v>1000000</v>
      </c>
      <c r="N28" s="9">
        <f t="shared" si="5"/>
        <v>-2547480.0000000014</v>
      </c>
    </row>
    <row r="29" spans="1:14" s="7" customFormat="1" ht="15.6" hidden="1" customHeight="1" x14ac:dyDescent="0.3">
      <c r="A29" s="18">
        <v>2</v>
      </c>
      <c r="B29" s="17" t="s">
        <v>37</v>
      </c>
      <c r="C29" s="16">
        <f t="shared" si="3"/>
        <v>44655</v>
      </c>
      <c r="D29" s="15">
        <v>43165</v>
      </c>
      <c r="E29" s="15">
        <v>44991</v>
      </c>
      <c r="F29" s="12">
        <f>+F8</f>
        <v>102.41630000000001</v>
      </c>
      <c r="G29" s="14">
        <f>+G8</f>
        <v>1.4999999999999999E-2</v>
      </c>
      <c r="H29" s="21" t="s">
        <v>0</v>
      </c>
      <c r="I29" s="12">
        <f>+I8</f>
        <v>101.12130000000001</v>
      </c>
      <c r="J29" s="110">
        <f t="shared" si="4"/>
        <v>-1.06E-2</v>
      </c>
      <c r="K29" s="10">
        <f>+K28</f>
        <v>89690913.921399996</v>
      </c>
      <c r="L29" s="109">
        <v>22000</v>
      </c>
      <c r="M29" s="9">
        <v>3333</v>
      </c>
      <c r="N29" s="9">
        <f t="shared" si="5"/>
        <v>-949571.70000000123</v>
      </c>
    </row>
    <row r="30" spans="1:14" s="7" customFormat="1" hidden="1" x14ac:dyDescent="0.3">
      <c r="A30" s="18">
        <v>3</v>
      </c>
      <c r="B30" s="17" t="s">
        <v>12</v>
      </c>
      <c r="C30" s="16">
        <f t="shared" si="3"/>
        <v>44655</v>
      </c>
      <c r="D30" s="15">
        <f t="shared" ref="D30:I30" si="6">D34</f>
        <v>43054</v>
      </c>
      <c r="E30" s="15">
        <f t="shared" si="6"/>
        <v>44515</v>
      </c>
      <c r="F30" s="12">
        <f t="shared" si="6"/>
        <v>98.741938795994429</v>
      </c>
      <c r="G30" s="39">
        <f t="shared" si="6"/>
        <v>-0.01</v>
      </c>
      <c r="H30" s="12" t="str">
        <f t="shared" si="6"/>
        <v>Markdown</v>
      </c>
      <c r="I30" s="12">
        <f t="shared" si="6"/>
        <v>99.068021797297007</v>
      </c>
      <c r="J30" s="110">
        <f t="shared" si="4"/>
        <v>2.0000000000000001E-4</v>
      </c>
      <c r="K30" s="32">
        <v>202600078.71950001</v>
      </c>
      <c r="L30" s="109">
        <v>500</v>
      </c>
      <c r="M30" s="9">
        <f>M34</f>
        <v>29053</v>
      </c>
      <c r="N30" s="9">
        <f t="shared" si="5"/>
        <v>47368.447184219018</v>
      </c>
    </row>
    <row r="31" spans="1:14" s="7" customFormat="1" ht="15.6" hidden="1" customHeight="1" x14ac:dyDescent="0.3">
      <c r="A31" s="30">
        <v>2</v>
      </c>
      <c r="B31" s="29" t="s">
        <v>9</v>
      </c>
      <c r="C31" s="28">
        <f t="shared" si="3"/>
        <v>44655</v>
      </c>
      <c r="D31" s="27">
        <v>42768</v>
      </c>
      <c r="E31" s="27">
        <v>44959</v>
      </c>
      <c r="F31" s="24">
        <f>F10</f>
        <v>92</v>
      </c>
      <c r="G31" s="59">
        <f>G10</f>
        <v>1.4999999999999999E-2</v>
      </c>
      <c r="H31" s="91" t="str">
        <f>H10</f>
        <v>Markup</v>
      </c>
      <c r="I31" s="24">
        <f>I10</f>
        <v>90.560196634334673</v>
      </c>
      <c r="J31" s="114">
        <f t="shared" si="4"/>
        <v>-1.9E-3</v>
      </c>
      <c r="K31" s="32">
        <v>150335884.76519999</v>
      </c>
      <c r="L31" s="113">
        <v>480</v>
      </c>
      <c r="M31" s="23">
        <f>M10</f>
        <v>41667</v>
      </c>
      <c r="N31" s="23">
        <f t="shared" si="5"/>
        <v>-287962.97681845044</v>
      </c>
    </row>
    <row r="32" spans="1:14" s="19" customFormat="1" ht="15.6" customHeight="1" x14ac:dyDescent="0.3">
      <c r="A32" s="18">
        <v>2</v>
      </c>
      <c r="B32" s="17" t="s">
        <v>36</v>
      </c>
      <c r="C32" s="16">
        <f t="shared" si="3"/>
        <v>44655</v>
      </c>
      <c r="D32" s="15">
        <v>43213</v>
      </c>
      <c r="E32" s="15">
        <v>46866</v>
      </c>
      <c r="F32" s="12">
        <v>108.9524</v>
      </c>
      <c r="G32" s="14">
        <v>1.4999999999999999E-2</v>
      </c>
      <c r="H32" s="12" t="s">
        <v>0</v>
      </c>
      <c r="I32" s="12">
        <v>102.6263</v>
      </c>
      <c r="J32" s="110">
        <f t="shared" si="4"/>
        <v>-0.12859999999999999</v>
      </c>
      <c r="K32" s="32">
        <v>85005970.928900003</v>
      </c>
      <c r="L32" s="109">
        <v>1730</v>
      </c>
      <c r="M32" s="9">
        <v>99860</v>
      </c>
      <c r="N32" s="9">
        <f t="shared" si="5"/>
        <v>-10928831.185799995</v>
      </c>
    </row>
    <row r="33" spans="1:14" s="65" customFormat="1" ht="15.75" hidden="1" customHeight="1" x14ac:dyDescent="0.3">
      <c r="A33" s="89"/>
      <c r="B33" s="88"/>
      <c r="C33" s="87"/>
      <c r="D33" s="86"/>
      <c r="E33" s="86"/>
      <c r="F33" s="83"/>
      <c r="G33" s="85"/>
      <c r="H33" s="84"/>
      <c r="I33" s="83"/>
      <c r="J33" s="82"/>
      <c r="K33" s="68"/>
      <c r="L33" s="80"/>
      <c r="M33" s="80"/>
      <c r="N33" s="80"/>
    </row>
    <row r="34" spans="1:14" s="65" customFormat="1" hidden="1" x14ac:dyDescent="0.3">
      <c r="A34" s="75">
        <v>1</v>
      </c>
      <c r="B34" s="74" t="s">
        <v>12</v>
      </c>
      <c r="C34" s="73">
        <f>$C$2</f>
        <v>44655</v>
      </c>
      <c r="D34" s="72">
        <v>43054</v>
      </c>
      <c r="E34" s="72">
        <v>44515</v>
      </c>
      <c r="F34" s="78">
        <v>98.741938795994429</v>
      </c>
      <c r="G34" s="79">
        <v>-0.01</v>
      </c>
      <c r="H34" s="76" t="s">
        <v>2</v>
      </c>
      <c r="I34" s="78">
        <v>99.068021797297007</v>
      </c>
      <c r="J34" s="112">
        <f>ROUND(N34/K34,4)</f>
        <v>4.4000000000000003E-3</v>
      </c>
      <c r="K34" s="68">
        <v>74941759.254899994</v>
      </c>
      <c r="L34" s="111">
        <v>3450</v>
      </c>
      <c r="M34" s="67">
        <v>29053</v>
      </c>
      <c r="N34" s="67">
        <f>L34*M34*(I34-F34)%</f>
        <v>326842.28557111119</v>
      </c>
    </row>
    <row r="35" spans="1:14" s="65" customFormat="1" ht="15.6" hidden="1" customHeight="1" x14ac:dyDescent="0.3">
      <c r="A35" s="75">
        <v>2</v>
      </c>
      <c r="B35" s="74" t="s">
        <v>9</v>
      </c>
      <c r="C35" s="73">
        <f>$C$2</f>
        <v>44655</v>
      </c>
      <c r="D35" s="72">
        <v>42768</v>
      </c>
      <c r="E35" s="72">
        <v>44959</v>
      </c>
      <c r="F35" s="69">
        <f>F10</f>
        <v>92</v>
      </c>
      <c r="G35" s="77">
        <f>G10</f>
        <v>1.4999999999999999E-2</v>
      </c>
      <c r="H35" s="76" t="str">
        <f>H10</f>
        <v>Markup</v>
      </c>
      <c r="I35" s="69">
        <f>I10</f>
        <v>90.560196634334673</v>
      </c>
      <c r="J35" s="112">
        <f>ROUND(N35/K35,4)</f>
        <v>-8.2000000000000007E-3</v>
      </c>
      <c r="K35" s="68">
        <v>72838297.251000002</v>
      </c>
      <c r="L35" s="111">
        <v>1000</v>
      </c>
      <c r="M35" s="67">
        <f>M10</f>
        <v>41667</v>
      </c>
      <c r="N35" s="66">
        <f>L35*M35*(I35-F35)%</f>
        <v>-599922.86837177176</v>
      </c>
    </row>
    <row r="36" spans="1:14" s="65" customFormat="1" ht="15.6" hidden="1" customHeight="1" x14ac:dyDescent="0.3">
      <c r="A36" s="75">
        <v>2</v>
      </c>
      <c r="B36" s="74" t="s">
        <v>4</v>
      </c>
      <c r="C36" s="73">
        <f>C35</f>
        <v>44655</v>
      </c>
      <c r="D36" s="72">
        <v>43839</v>
      </c>
      <c r="E36" s="72">
        <v>47492</v>
      </c>
      <c r="F36" s="69">
        <v>99.595304073382522</v>
      </c>
      <c r="G36" s="71">
        <v>-1.5E-3</v>
      </c>
      <c r="H36" s="70" t="s">
        <v>2</v>
      </c>
      <c r="I36" s="69">
        <v>100.59486125493441</v>
      </c>
      <c r="J36" s="112">
        <f>ROUND(N36/K36,4)</f>
        <v>5.2900000000000003E-2</v>
      </c>
      <c r="K36" s="68">
        <v>67035065.775899999</v>
      </c>
      <c r="L36" s="111">
        <v>355</v>
      </c>
      <c r="M36" s="67">
        <v>1000000</v>
      </c>
      <c r="N36" s="66">
        <f>L36*M36*(I36-F36)%</f>
        <v>3548427.9945092197</v>
      </c>
    </row>
    <row r="37" spans="1:14" s="7" customFormat="1" ht="15.6" customHeight="1" x14ac:dyDescent="0.3">
      <c r="A37" s="18">
        <v>3</v>
      </c>
      <c r="B37" s="17" t="s">
        <v>43</v>
      </c>
      <c r="C37" s="16">
        <f>$C$2</f>
        <v>44655</v>
      </c>
      <c r="D37" s="15">
        <v>44469</v>
      </c>
      <c r="E37" s="15">
        <v>48121</v>
      </c>
      <c r="F37" s="12">
        <v>102.7</v>
      </c>
      <c r="G37" s="39">
        <v>1.5E-3</v>
      </c>
      <c r="H37" s="21" t="s">
        <v>0</v>
      </c>
      <c r="I37" s="12">
        <v>101.88930000000001</v>
      </c>
      <c r="J37" s="110">
        <f>ROUND(N37/K37,4)</f>
        <v>-4.7699999999999999E-2</v>
      </c>
      <c r="K37" s="32">
        <v>85005970.928900003</v>
      </c>
      <c r="L37" s="109">
        <v>100000</v>
      </c>
      <c r="M37" s="9">
        <v>4999</v>
      </c>
      <c r="N37" s="9">
        <f>L37*M37*(I37-F37)%</f>
        <v>-4052689.2999999849</v>
      </c>
    </row>
    <row r="38" spans="1:14" s="7" customFormat="1" x14ac:dyDescent="0.3">
      <c r="A38" s="50"/>
      <c r="B38" s="49"/>
      <c r="C38" s="48"/>
      <c r="D38" s="47"/>
      <c r="E38" s="47"/>
      <c r="F38" s="45"/>
      <c r="G38" s="64"/>
      <c r="H38" s="63"/>
      <c r="I38" s="45"/>
      <c r="J38" s="44"/>
      <c r="K38" s="42"/>
      <c r="L38" s="42"/>
      <c r="M38" s="42"/>
      <c r="N38" s="42"/>
    </row>
    <row r="39" spans="1:14" x14ac:dyDescent="0.3">
      <c r="A39" s="55" t="s">
        <v>35</v>
      </c>
    </row>
    <row r="40" spans="1:14" ht="46.8" x14ac:dyDescent="0.3">
      <c r="A40" s="53" t="s">
        <v>26</v>
      </c>
      <c r="B40" s="53" t="s">
        <v>25</v>
      </c>
      <c r="C40" s="53" t="s">
        <v>24</v>
      </c>
      <c r="D40" s="53" t="s">
        <v>23</v>
      </c>
      <c r="E40" s="53" t="s">
        <v>22</v>
      </c>
      <c r="F40" s="53" t="s">
        <v>21</v>
      </c>
      <c r="G40" s="54" t="s">
        <v>20</v>
      </c>
      <c r="H40" s="53" t="s">
        <v>19</v>
      </c>
      <c r="I40" s="53" t="s">
        <v>18</v>
      </c>
      <c r="J40" s="53" t="s">
        <v>17</v>
      </c>
      <c r="K40" s="52" t="s">
        <v>16</v>
      </c>
      <c r="L40" s="52" t="s">
        <v>15</v>
      </c>
      <c r="M40" s="52" t="s">
        <v>14</v>
      </c>
      <c r="N40" s="62" t="s">
        <v>13</v>
      </c>
    </row>
    <row r="41" spans="1:14" s="7" customFormat="1" ht="15.6" hidden="1" customHeight="1" x14ac:dyDescent="0.3">
      <c r="A41" s="18">
        <v>1</v>
      </c>
      <c r="B41" s="17" t="s">
        <v>11</v>
      </c>
      <c r="C41" s="16">
        <f t="shared" ref="C41:C48" si="7">$C$2</f>
        <v>44655</v>
      </c>
      <c r="D41" s="15">
        <v>42446</v>
      </c>
      <c r="E41" s="15">
        <v>46098</v>
      </c>
      <c r="F41" s="12">
        <f>F7</f>
        <v>102.7</v>
      </c>
      <c r="G41" s="39">
        <f>G7</f>
        <v>1.5E-3</v>
      </c>
      <c r="H41" s="21" t="str">
        <f>H7</f>
        <v>Markup</v>
      </c>
      <c r="I41" s="12">
        <f>I7</f>
        <v>101.88930000000001</v>
      </c>
      <c r="J41" s="11">
        <f t="shared" ref="J41:J48" si="8">ROUND(N41/K41,4)</f>
        <v>-1.5699999999999999E-2</v>
      </c>
      <c r="K41" s="9">
        <v>12900609.9385</v>
      </c>
      <c r="L41" s="9">
        <v>5000</v>
      </c>
      <c r="M41" s="9">
        <f>M7</f>
        <v>4999</v>
      </c>
      <c r="N41" s="31">
        <f t="shared" ref="N41:N48" si="9">L41*M41*(I41-F41)%</f>
        <v>-202634.46499999924</v>
      </c>
    </row>
    <row r="42" spans="1:14" s="7" customFormat="1" ht="15.75" hidden="1" customHeight="1" x14ac:dyDescent="0.3">
      <c r="A42" s="30">
        <v>1</v>
      </c>
      <c r="B42" s="29" t="s">
        <v>34</v>
      </c>
      <c r="C42" s="28">
        <f t="shared" si="7"/>
        <v>44655</v>
      </c>
      <c r="D42" s="27">
        <f t="shared" ref="D42:I42" si="10">D11</f>
        <v>43907</v>
      </c>
      <c r="E42" s="27">
        <f t="shared" si="10"/>
        <v>47559</v>
      </c>
      <c r="F42" s="25">
        <f t="shared" si="10"/>
        <v>113.14570000000001</v>
      </c>
      <c r="G42" s="61">
        <f t="shared" si="10"/>
        <v>1.4999999999999999E-2</v>
      </c>
      <c r="H42" s="27" t="str">
        <f t="shared" si="10"/>
        <v>Markup</v>
      </c>
      <c r="I42" s="25">
        <f t="shared" si="10"/>
        <v>104.6541</v>
      </c>
      <c r="J42" s="24">
        <f t="shared" si="8"/>
        <v>-6.3500000000000001E-2</v>
      </c>
      <c r="K42" s="23">
        <v>26746368.721900001</v>
      </c>
      <c r="L42" s="23">
        <v>20</v>
      </c>
      <c r="M42" s="23">
        <f>M11</f>
        <v>1000000</v>
      </c>
      <c r="N42" s="22">
        <f t="shared" si="9"/>
        <v>-1698320.0000000009</v>
      </c>
    </row>
    <row r="43" spans="1:14" s="19" customFormat="1" x14ac:dyDescent="0.3">
      <c r="A43" s="18">
        <v>1</v>
      </c>
      <c r="B43" s="17" t="s">
        <v>30</v>
      </c>
      <c r="C43" s="16">
        <f t="shared" si="7"/>
        <v>44655</v>
      </c>
      <c r="D43" s="15">
        <v>42934</v>
      </c>
      <c r="E43" s="15">
        <f>E9</f>
        <v>45125</v>
      </c>
      <c r="F43" s="12">
        <f>+F9</f>
        <v>102.1421</v>
      </c>
      <c r="G43" s="14">
        <f>G9</f>
        <v>1.4999999999999999E-2</v>
      </c>
      <c r="H43" s="21" t="s">
        <v>0</v>
      </c>
      <c r="I43" s="12">
        <f>+I9</f>
        <v>100.9855</v>
      </c>
      <c r="J43" s="11">
        <f t="shared" si="8"/>
        <v>-1.8800000000000001E-2</v>
      </c>
      <c r="K43" s="9">
        <v>18319911.582400002</v>
      </c>
      <c r="L43" s="32">
        <v>17000</v>
      </c>
      <c r="M43" s="32">
        <f>M9</f>
        <v>1750</v>
      </c>
      <c r="N43" s="9">
        <f t="shared" si="9"/>
        <v>-344088.49999999924</v>
      </c>
    </row>
    <row r="44" spans="1:14" s="19" customFormat="1" hidden="1" x14ac:dyDescent="0.3">
      <c r="A44" s="18">
        <v>2</v>
      </c>
      <c r="B44" s="17" t="s">
        <v>29</v>
      </c>
      <c r="C44" s="16">
        <f t="shared" si="7"/>
        <v>44655</v>
      </c>
      <c r="D44" s="15">
        <v>42727</v>
      </c>
      <c r="E44" s="15">
        <v>46379</v>
      </c>
      <c r="F44" s="12">
        <v>100</v>
      </c>
      <c r="G44" s="14">
        <v>7.4999999999999997E-3</v>
      </c>
      <c r="H44" s="21" t="s">
        <v>0</v>
      </c>
      <c r="I44" s="12">
        <v>96.942099999999996</v>
      </c>
      <c r="J44" s="11">
        <f t="shared" si="8"/>
        <v>-0.1394</v>
      </c>
      <c r="K44" s="56">
        <v>12047074.527100001</v>
      </c>
      <c r="L44" s="32">
        <v>550</v>
      </c>
      <c r="M44" s="32">
        <f>M13</f>
        <v>99840</v>
      </c>
      <c r="N44" s="9">
        <f t="shared" si="9"/>
        <v>-1679154.048000002</v>
      </c>
    </row>
    <row r="45" spans="1:14" s="19" customFormat="1" ht="15.6" hidden="1" customHeight="1" x14ac:dyDescent="0.3">
      <c r="A45" s="18">
        <v>2</v>
      </c>
      <c r="B45" s="17" t="s">
        <v>5</v>
      </c>
      <c r="C45" s="16">
        <f t="shared" si="7"/>
        <v>44655</v>
      </c>
      <c r="D45" s="15">
        <v>42419</v>
      </c>
      <c r="E45" s="15">
        <v>46072</v>
      </c>
      <c r="F45" s="12">
        <f>F14</f>
        <v>96.321689848909429</v>
      </c>
      <c r="G45" s="39">
        <f>G14</f>
        <v>-1.5E-3</v>
      </c>
      <c r="H45" s="21" t="s">
        <v>0</v>
      </c>
      <c r="I45" s="12">
        <f>I14</f>
        <v>96.911010470544085</v>
      </c>
      <c r="J45" s="11">
        <f t="shared" si="8"/>
        <v>2.2800000000000001E-2</v>
      </c>
      <c r="K45" s="9">
        <v>12900609.9385</v>
      </c>
      <c r="L45" s="9">
        <v>500</v>
      </c>
      <c r="M45" s="9">
        <f>M14</f>
        <v>99820</v>
      </c>
      <c r="N45" s="9">
        <f t="shared" si="9"/>
        <v>294129.92225785658</v>
      </c>
    </row>
    <row r="46" spans="1:14" s="19" customFormat="1" ht="15.6" customHeight="1" x14ac:dyDescent="0.3">
      <c r="A46" s="18">
        <v>2</v>
      </c>
      <c r="B46" s="17" t="s">
        <v>33</v>
      </c>
      <c r="C46" s="16">
        <f t="shared" si="7"/>
        <v>44655</v>
      </c>
      <c r="D46" s="15">
        <f>D15</f>
        <v>44256</v>
      </c>
      <c r="E46" s="15">
        <f>E15</f>
        <v>47908</v>
      </c>
      <c r="F46" s="12">
        <f>F15</f>
        <v>111.9312</v>
      </c>
      <c r="G46" s="14">
        <f>G15</f>
        <v>1.4999999999999999E-2</v>
      </c>
      <c r="H46" s="21" t="s">
        <v>0</v>
      </c>
      <c r="I46" s="12">
        <f>I15</f>
        <v>103.63120000000001</v>
      </c>
      <c r="J46" s="11">
        <f t="shared" si="8"/>
        <v>-0.1812</v>
      </c>
      <c r="K46" s="9">
        <v>18319911.582400002</v>
      </c>
      <c r="L46" s="9">
        <v>400</v>
      </c>
      <c r="M46" s="9">
        <f>M15</f>
        <v>99960</v>
      </c>
      <c r="N46" s="9">
        <f t="shared" si="9"/>
        <v>-3318671.9999999991</v>
      </c>
    </row>
    <row r="47" spans="1:14" s="19" customFormat="1" ht="15.6" customHeight="1" x14ac:dyDescent="0.3">
      <c r="A47" s="18">
        <v>3</v>
      </c>
      <c r="B47" s="17" t="s">
        <v>3</v>
      </c>
      <c r="C47" s="16">
        <f t="shared" si="7"/>
        <v>44655</v>
      </c>
      <c r="D47" s="15">
        <v>44515</v>
      </c>
      <c r="E47" s="15">
        <v>44972</v>
      </c>
      <c r="F47" s="12">
        <v>99.104100000000003</v>
      </c>
      <c r="G47" s="14">
        <v>-8.9999999999999993E-3</v>
      </c>
      <c r="H47" s="21" t="s">
        <v>2</v>
      </c>
      <c r="I47" s="12">
        <v>99.828699999999998</v>
      </c>
      <c r="J47" s="11">
        <f t="shared" si="8"/>
        <v>1.38E-2</v>
      </c>
      <c r="K47" s="9">
        <v>18319911.582400002</v>
      </c>
      <c r="L47" s="9">
        <v>35</v>
      </c>
      <c r="M47" s="9">
        <v>1000000</v>
      </c>
      <c r="N47" s="9">
        <f t="shared" si="9"/>
        <v>253609.99999999831</v>
      </c>
    </row>
    <row r="48" spans="1:14" s="7" customFormat="1" ht="15.6" customHeight="1" x14ac:dyDescent="0.3">
      <c r="A48" s="18">
        <v>4</v>
      </c>
      <c r="B48" s="17" t="s">
        <v>43</v>
      </c>
      <c r="C48" s="16">
        <f t="shared" si="7"/>
        <v>44655</v>
      </c>
      <c r="D48" s="15">
        <v>44469</v>
      </c>
      <c r="E48" s="15">
        <v>48121</v>
      </c>
      <c r="F48" s="12">
        <v>102.7</v>
      </c>
      <c r="G48" s="39">
        <v>1.5E-3</v>
      </c>
      <c r="H48" s="21" t="s">
        <v>0</v>
      </c>
      <c r="I48" s="12">
        <v>101.88930000000001</v>
      </c>
      <c r="J48" s="11">
        <f t="shared" si="8"/>
        <v>-1.11E-2</v>
      </c>
      <c r="K48" s="9">
        <v>18319911.582400002</v>
      </c>
      <c r="L48" s="9">
        <v>5000</v>
      </c>
      <c r="M48" s="9">
        <v>4999</v>
      </c>
      <c r="N48" s="9">
        <f t="shared" si="9"/>
        <v>-202634.46499999924</v>
      </c>
    </row>
    <row r="50" spans="1:14" x14ac:dyDescent="0.3">
      <c r="A50" s="55" t="s">
        <v>32</v>
      </c>
    </row>
    <row r="51" spans="1:14" ht="46.8" x14ac:dyDescent="0.3">
      <c r="A51" s="53" t="s">
        <v>26</v>
      </c>
      <c r="B51" s="53" t="s">
        <v>25</v>
      </c>
      <c r="C51" s="53" t="s">
        <v>24</v>
      </c>
      <c r="D51" s="53" t="s">
        <v>23</v>
      </c>
      <c r="E51" s="53" t="s">
        <v>22</v>
      </c>
      <c r="F51" s="53" t="s">
        <v>21</v>
      </c>
      <c r="G51" s="54" t="s">
        <v>20</v>
      </c>
      <c r="H51" s="53" t="s">
        <v>19</v>
      </c>
      <c r="I51" s="53" t="s">
        <v>18</v>
      </c>
      <c r="J51" s="53" t="s">
        <v>17</v>
      </c>
      <c r="K51" s="52" t="s">
        <v>16</v>
      </c>
      <c r="L51" s="52" t="s">
        <v>15</v>
      </c>
      <c r="M51" s="52" t="s">
        <v>14</v>
      </c>
      <c r="N51" s="60" t="s">
        <v>13</v>
      </c>
    </row>
    <row r="52" spans="1:14" ht="15.6" hidden="1" customHeight="1" x14ac:dyDescent="0.3">
      <c r="A52" s="18">
        <v>1</v>
      </c>
      <c r="B52" s="17" t="s">
        <v>8</v>
      </c>
      <c r="C52" s="16">
        <f>C41</f>
        <v>44655</v>
      </c>
      <c r="D52" s="16" t="e">
        <f>#REF!</f>
        <v>#REF!</v>
      </c>
      <c r="E52" s="16" t="e">
        <f>#REF!</f>
        <v>#REF!</v>
      </c>
      <c r="F52" s="38" t="e">
        <f>#REF!</f>
        <v>#REF!</v>
      </c>
      <c r="G52" s="39" t="e">
        <f>#REF!</f>
        <v>#REF!</v>
      </c>
      <c r="H52" s="14" t="e">
        <f>#REF!</f>
        <v>#REF!</v>
      </c>
      <c r="I52" s="38" t="e">
        <f>#REF!</f>
        <v>#REF!</v>
      </c>
      <c r="J52" s="11" t="e">
        <f t="shared" ref="J52:J61" si="11">ROUND(N52/K52,4)</f>
        <v>#REF!</v>
      </c>
      <c r="K52" s="9">
        <v>1884883.0308000001</v>
      </c>
      <c r="L52" s="9">
        <v>3000</v>
      </c>
      <c r="M52" s="9" t="e">
        <f>#REF!</f>
        <v>#REF!</v>
      </c>
      <c r="N52" s="9" t="e">
        <f t="shared" ref="N52:N61" si="12">L52*M52*(I52-F52)%</f>
        <v>#REF!</v>
      </c>
    </row>
    <row r="53" spans="1:14" s="7" customFormat="1" ht="15.6" hidden="1" customHeight="1" x14ac:dyDescent="0.3">
      <c r="A53" s="18">
        <v>1</v>
      </c>
      <c r="B53" s="17" t="s">
        <v>31</v>
      </c>
      <c r="C53" s="16">
        <f t="shared" ref="C53:C58" si="13">$C$2</f>
        <v>44655</v>
      </c>
      <c r="D53" s="15">
        <v>41912</v>
      </c>
      <c r="E53" s="15">
        <v>45565</v>
      </c>
      <c r="F53" s="12">
        <f>F42</f>
        <v>113.14570000000001</v>
      </c>
      <c r="G53" s="33">
        <f>G42</f>
        <v>1.4999999999999999E-2</v>
      </c>
      <c r="H53" s="12" t="str">
        <f>H42</f>
        <v>Markup</v>
      </c>
      <c r="I53" s="12">
        <f>I42</f>
        <v>104.6541</v>
      </c>
      <c r="J53" s="11">
        <f t="shared" si="11"/>
        <v>-234.18539999999999</v>
      </c>
      <c r="K53" s="9">
        <v>1814095.6936999999</v>
      </c>
      <c r="L53" s="9">
        <v>5003</v>
      </c>
      <c r="M53" s="9">
        <f>M42</f>
        <v>1000000</v>
      </c>
      <c r="N53" s="9">
        <f t="shared" si="12"/>
        <v>-424834748.00000024</v>
      </c>
    </row>
    <row r="54" spans="1:14" s="7" customFormat="1" ht="15.6" hidden="1" customHeight="1" x14ac:dyDescent="0.3">
      <c r="A54" s="30">
        <v>1</v>
      </c>
      <c r="B54" s="29" t="s">
        <v>1</v>
      </c>
      <c r="C54" s="28">
        <f t="shared" si="13"/>
        <v>44655</v>
      </c>
      <c r="D54" s="27">
        <v>43069</v>
      </c>
      <c r="E54" s="27">
        <v>45260</v>
      </c>
      <c r="F54" s="25" t="e">
        <f>#REF!</f>
        <v>#REF!</v>
      </c>
      <c r="G54" s="59" t="e">
        <f>#REF!</f>
        <v>#REF!</v>
      </c>
      <c r="H54" s="58" t="e">
        <f>#REF!</f>
        <v>#REF!</v>
      </c>
      <c r="I54" s="25" t="e">
        <f>#REF!</f>
        <v>#REF!</v>
      </c>
      <c r="J54" s="24" t="e">
        <f t="shared" si="11"/>
        <v>#REF!</v>
      </c>
      <c r="K54" s="57">
        <v>1557835.1194</v>
      </c>
      <c r="L54" s="23">
        <v>130</v>
      </c>
      <c r="M54" s="23" t="e">
        <f>#REF!</f>
        <v>#REF!</v>
      </c>
      <c r="N54" s="23" t="e">
        <f t="shared" si="12"/>
        <v>#REF!</v>
      </c>
    </row>
    <row r="55" spans="1:14" s="19" customFormat="1" ht="15.6" customHeight="1" x14ac:dyDescent="0.3">
      <c r="A55" s="18">
        <v>1</v>
      </c>
      <c r="B55" s="17" t="s">
        <v>30</v>
      </c>
      <c r="C55" s="16">
        <f t="shared" si="13"/>
        <v>44655</v>
      </c>
      <c r="D55" s="15">
        <v>42934</v>
      </c>
      <c r="E55" s="15">
        <f>E43</f>
        <v>45125</v>
      </c>
      <c r="F55" s="12">
        <f>+F43</f>
        <v>102.1421</v>
      </c>
      <c r="G55" s="14">
        <f>G9</f>
        <v>1.4999999999999999E-2</v>
      </c>
      <c r="H55" s="21" t="s">
        <v>0</v>
      </c>
      <c r="I55" s="12">
        <f>+I43</f>
        <v>100.9855</v>
      </c>
      <c r="J55" s="11">
        <f t="shared" si="11"/>
        <v>-6.4500000000000002E-2</v>
      </c>
      <c r="K55" s="20">
        <v>1569017.9398000001</v>
      </c>
      <c r="L55" s="32">
        <v>5000</v>
      </c>
      <c r="M55" s="32">
        <f>M43</f>
        <v>1750</v>
      </c>
      <c r="N55" s="9">
        <f t="shared" si="12"/>
        <v>-101202.49999999977</v>
      </c>
    </row>
    <row r="56" spans="1:14" s="19" customFormat="1" ht="15.6" hidden="1" customHeight="1" x14ac:dyDescent="0.3">
      <c r="A56" s="18">
        <v>3</v>
      </c>
      <c r="B56" s="17" t="s">
        <v>29</v>
      </c>
      <c r="C56" s="16">
        <f t="shared" si="13"/>
        <v>44655</v>
      </c>
      <c r="D56" s="15">
        <v>42727</v>
      </c>
      <c r="E56" s="15">
        <v>46379</v>
      </c>
      <c r="F56" s="12">
        <v>100</v>
      </c>
      <c r="G56" s="14">
        <v>7.4999999999999997E-3</v>
      </c>
      <c r="H56" s="21" t="s">
        <v>0</v>
      </c>
      <c r="I56" s="12">
        <v>96.942099999999996</v>
      </c>
      <c r="J56" s="11">
        <f t="shared" si="11"/>
        <v>-9.8500000000000004E-2</v>
      </c>
      <c r="K56" s="56">
        <v>1549274.1802999999</v>
      </c>
      <c r="L56" s="32">
        <v>50</v>
      </c>
      <c r="M56" s="32">
        <f>M44</f>
        <v>99840</v>
      </c>
      <c r="N56" s="9">
        <f t="shared" si="12"/>
        <v>-152650.36800000019</v>
      </c>
    </row>
    <row r="57" spans="1:14" s="19" customFormat="1" hidden="1" x14ac:dyDescent="0.3">
      <c r="A57" s="18">
        <v>3</v>
      </c>
      <c r="B57" s="17" t="s">
        <v>6</v>
      </c>
      <c r="C57" s="16">
        <f t="shared" si="13"/>
        <v>44655</v>
      </c>
      <c r="D57" s="15">
        <v>43055</v>
      </c>
      <c r="E57" s="15">
        <v>44881</v>
      </c>
      <c r="F57" s="12">
        <v>97.646500000000003</v>
      </c>
      <c r="G57" s="39">
        <f>G9</f>
        <v>1.4999999999999999E-2</v>
      </c>
      <c r="H57" s="21" t="s">
        <v>0</v>
      </c>
      <c r="I57" s="38">
        <f>I9</f>
        <v>100.9855</v>
      </c>
      <c r="J57" s="11">
        <f t="shared" si="11"/>
        <v>2.3E-3</v>
      </c>
      <c r="K57" s="32">
        <f>K53</f>
        <v>1814095.6936999999</v>
      </c>
      <c r="L57" s="9">
        <v>72</v>
      </c>
      <c r="M57" s="9">
        <f>M9</f>
        <v>1750</v>
      </c>
      <c r="N57" s="9">
        <f t="shared" si="12"/>
        <v>4207.1399999999985</v>
      </c>
    </row>
    <row r="58" spans="1:14" s="19" customFormat="1" hidden="1" x14ac:dyDescent="0.3">
      <c r="A58" s="18">
        <v>2</v>
      </c>
      <c r="B58" s="17" t="s">
        <v>5</v>
      </c>
      <c r="C58" s="16">
        <f t="shared" si="13"/>
        <v>44655</v>
      </c>
      <c r="D58" s="15">
        <v>42419</v>
      </c>
      <c r="E58" s="15">
        <v>46072</v>
      </c>
      <c r="F58" s="12">
        <f>F45</f>
        <v>96.321689848909429</v>
      </c>
      <c r="G58" s="39">
        <f>G45</f>
        <v>-1.5E-3</v>
      </c>
      <c r="H58" s="21" t="s">
        <v>0</v>
      </c>
      <c r="I58" s="12">
        <f>I45</f>
        <v>96.911010470544085</v>
      </c>
      <c r="J58" s="11">
        <f t="shared" si="11"/>
        <v>4.8599999999999997E-2</v>
      </c>
      <c r="K58" s="9">
        <v>1814095.6936999999</v>
      </c>
      <c r="L58" s="9">
        <v>150</v>
      </c>
      <c r="M58" s="9">
        <f>M45</f>
        <v>99820</v>
      </c>
      <c r="N58" s="9">
        <f t="shared" si="12"/>
        <v>88238.976677356986</v>
      </c>
    </row>
    <row r="59" spans="1:14" s="19" customFormat="1" ht="15.6" hidden="1" customHeight="1" x14ac:dyDescent="0.3">
      <c r="A59" s="18">
        <v>3</v>
      </c>
      <c r="B59" s="17" t="s">
        <v>4</v>
      </c>
      <c r="C59" s="16">
        <f>C58</f>
        <v>44655</v>
      </c>
      <c r="D59" s="15">
        <f>D36</f>
        <v>43839</v>
      </c>
      <c r="E59" s="15">
        <f>E36</f>
        <v>47492</v>
      </c>
      <c r="F59" s="12">
        <f>F36</f>
        <v>99.595304073382522</v>
      </c>
      <c r="G59" s="35">
        <f>G36</f>
        <v>-1.5E-3</v>
      </c>
      <c r="H59" s="21" t="s">
        <v>0</v>
      </c>
      <c r="I59" s="11">
        <f>I36</f>
        <v>100.59486125493441</v>
      </c>
      <c r="J59" s="11">
        <f t="shared" si="11"/>
        <v>0.1928</v>
      </c>
      <c r="K59" s="32">
        <v>1814095.6936999999</v>
      </c>
      <c r="L59" s="9">
        <v>35</v>
      </c>
      <c r="M59" s="9">
        <f>M36</f>
        <v>1000000</v>
      </c>
      <c r="N59" s="9">
        <f t="shared" si="12"/>
        <v>349845.01354316249</v>
      </c>
    </row>
    <row r="60" spans="1:14" s="19" customFormat="1" ht="15.6" customHeight="1" x14ac:dyDescent="0.3">
      <c r="A60" s="18">
        <v>2</v>
      </c>
      <c r="B60" s="17" t="s">
        <v>3</v>
      </c>
      <c r="C60" s="16">
        <f>$C$2</f>
        <v>44655</v>
      </c>
      <c r="D60" s="15">
        <v>44515</v>
      </c>
      <c r="E60" s="15">
        <v>44972</v>
      </c>
      <c r="F60" s="12">
        <f>F47</f>
        <v>99.104100000000003</v>
      </c>
      <c r="G60" s="14">
        <f>G47</f>
        <v>-8.9999999999999993E-3</v>
      </c>
      <c r="H60" s="21" t="s">
        <v>2</v>
      </c>
      <c r="I60" s="12">
        <f>I47</f>
        <v>99.828699999999998</v>
      </c>
      <c r="J60" s="11">
        <f t="shared" si="11"/>
        <v>9.2399999999999996E-2</v>
      </c>
      <c r="K60" s="20">
        <v>1569017.9398000001</v>
      </c>
      <c r="L60" s="9">
        <v>20</v>
      </c>
      <c r="M60" s="9">
        <v>1000000</v>
      </c>
      <c r="N60" s="9">
        <f t="shared" si="12"/>
        <v>144919.99999999904</v>
      </c>
    </row>
    <row r="61" spans="1:14" s="7" customFormat="1" ht="15.6" customHeight="1" x14ac:dyDescent="0.3">
      <c r="A61" s="18">
        <v>3</v>
      </c>
      <c r="B61" s="17" t="s">
        <v>43</v>
      </c>
      <c r="C61" s="16">
        <f>$C$2</f>
        <v>44655</v>
      </c>
      <c r="D61" s="15">
        <v>44469</v>
      </c>
      <c r="E61" s="15">
        <v>48121</v>
      </c>
      <c r="F61" s="12">
        <v>102.7</v>
      </c>
      <c r="G61" s="39">
        <v>1.5E-3</v>
      </c>
      <c r="H61" s="21" t="s">
        <v>0</v>
      </c>
      <c r="I61" s="12">
        <v>101.88930000000001</v>
      </c>
      <c r="J61" s="11">
        <f t="shared" si="11"/>
        <v>-0.12909999999999999</v>
      </c>
      <c r="K61" s="20">
        <v>1569017.9398000001</v>
      </c>
      <c r="L61" s="9">
        <v>5000</v>
      </c>
      <c r="M61" s="9">
        <v>4999</v>
      </c>
      <c r="N61" s="9">
        <f t="shared" si="12"/>
        <v>-202634.46499999924</v>
      </c>
    </row>
    <row r="63" spans="1:14" x14ac:dyDescent="0.3">
      <c r="A63" s="55" t="s">
        <v>28</v>
      </c>
    </row>
    <row r="64" spans="1:14" ht="46.95" customHeight="1" x14ac:dyDescent="0.3">
      <c r="A64" s="53" t="s">
        <v>26</v>
      </c>
      <c r="B64" s="53" t="s">
        <v>25</v>
      </c>
      <c r="C64" s="53" t="s">
        <v>24</v>
      </c>
      <c r="D64" s="53" t="s">
        <v>23</v>
      </c>
      <c r="E64" s="53" t="s">
        <v>22</v>
      </c>
      <c r="F64" s="53" t="s">
        <v>21</v>
      </c>
      <c r="G64" s="54" t="s">
        <v>20</v>
      </c>
      <c r="H64" s="53" t="s">
        <v>19</v>
      </c>
      <c r="I64" s="53" t="s">
        <v>18</v>
      </c>
      <c r="J64" s="53" t="s">
        <v>17</v>
      </c>
      <c r="K64" s="52" t="s">
        <v>16</v>
      </c>
      <c r="L64" s="52" t="s">
        <v>15</v>
      </c>
      <c r="M64" s="52" t="s">
        <v>14</v>
      </c>
      <c r="N64" s="51" t="s">
        <v>13</v>
      </c>
    </row>
    <row r="65" spans="1:14" s="7" customFormat="1" hidden="1" x14ac:dyDescent="0.3">
      <c r="A65" s="18">
        <v>1</v>
      </c>
      <c r="B65" s="17" t="s">
        <v>12</v>
      </c>
      <c r="C65" s="16">
        <f>$C$2</f>
        <v>44655</v>
      </c>
      <c r="D65" s="15">
        <v>43054</v>
      </c>
      <c r="E65" s="15">
        <v>44515</v>
      </c>
      <c r="F65" s="12">
        <f t="shared" ref="F65:I66" si="14">F34</f>
        <v>98.741938795994429</v>
      </c>
      <c r="G65" s="33">
        <f t="shared" si="14"/>
        <v>-0.01</v>
      </c>
      <c r="H65" s="12" t="str">
        <f t="shared" si="14"/>
        <v>Markdown</v>
      </c>
      <c r="I65" s="12">
        <f t="shared" si="14"/>
        <v>99.068021797297007</v>
      </c>
      <c r="J65" s="11">
        <f>ROUND(N65/K65,4)</f>
        <v>3.3E-3</v>
      </c>
      <c r="K65" s="32">
        <v>1420291.5149999999</v>
      </c>
      <c r="L65" s="9">
        <v>50</v>
      </c>
      <c r="M65" s="9">
        <f>M34</f>
        <v>29053</v>
      </c>
      <c r="N65" s="9">
        <f>L65*M65*(I65-F65)%</f>
        <v>4736.8447184219012</v>
      </c>
    </row>
    <row r="66" spans="1:14" s="7" customFormat="1" hidden="1" x14ac:dyDescent="0.3">
      <c r="A66" s="18">
        <v>1</v>
      </c>
      <c r="B66" s="17" t="s">
        <v>9</v>
      </c>
      <c r="C66" s="16">
        <f>$C$2</f>
        <v>44655</v>
      </c>
      <c r="D66" s="15">
        <v>42768</v>
      </c>
      <c r="E66" s="15">
        <v>44959</v>
      </c>
      <c r="F66" s="11">
        <f t="shared" si="14"/>
        <v>92</v>
      </c>
      <c r="G66" s="33">
        <f t="shared" si="14"/>
        <v>1.4999999999999999E-2</v>
      </c>
      <c r="H66" s="12" t="str">
        <f t="shared" si="14"/>
        <v>Markup</v>
      </c>
      <c r="I66" s="11">
        <f t="shared" si="14"/>
        <v>90.560196634334673</v>
      </c>
      <c r="J66" s="11">
        <f>ROUND(N66/K66,4)</f>
        <v>-1.6299999999999999E-2</v>
      </c>
      <c r="K66" s="32">
        <v>1470701.8810000001</v>
      </c>
      <c r="L66" s="9">
        <v>40</v>
      </c>
      <c r="M66" s="9">
        <f>M35</f>
        <v>41667</v>
      </c>
      <c r="N66" s="31">
        <f>L66*M66*(I66-F66)%</f>
        <v>-23996.914734870872</v>
      </c>
    </row>
    <row r="67" spans="1:14" s="7" customFormat="1" ht="15.6" hidden="1" customHeight="1" x14ac:dyDescent="0.3">
      <c r="A67" s="18">
        <v>2</v>
      </c>
      <c r="B67" s="17" t="s">
        <v>4</v>
      </c>
      <c r="C67" s="16">
        <f>C66</f>
        <v>44655</v>
      </c>
      <c r="D67" s="15">
        <f>D36</f>
        <v>43839</v>
      </c>
      <c r="E67" s="15">
        <f>E36</f>
        <v>47492</v>
      </c>
      <c r="F67" s="11">
        <v>100.15263972144623</v>
      </c>
      <c r="G67" s="33">
        <f>G36</f>
        <v>-1.5E-3</v>
      </c>
      <c r="H67" s="12" t="str">
        <f>H36</f>
        <v>Markdown</v>
      </c>
      <c r="I67" s="11">
        <f>I36</f>
        <v>100.59486125493441</v>
      </c>
      <c r="J67" s="11">
        <f>ROUND(N67/K67,4)</f>
        <v>3.3700000000000001E-2</v>
      </c>
      <c r="K67" s="32">
        <v>1312435.9380999999</v>
      </c>
      <c r="L67" s="9">
        <v>10</v>
      </c>
      <c r="M67" s="9">
        <f>M36</f>
        <v>1000000</v>
      </c>
      <c r="N67" s="31">
        <f>L67*M67*(I67-F67)%</f>
        <v>44222.153348817985</v>
      </c>
    </row>
    <row r="68" spans="1:14" s="7" customFormat="1" hidden="1" x14ac:dyDescent="0.3">
      <c r="A68" s="50"/>
      <c r="B68" s="49"/>
      <c r="C68" s="48"/>
      <c r="D68" s="47"/>
      <c r="E68" s="47"/>
      <c r="F68" s="44"/>
      <c r="G68" s="46"/>
      <c r="H68" s="45"/>
      <c r="I68" s="44"/>
      <c r="J68" s="44"/>
      <c r="K68" s="43"/>
      <c r="L68" s="42"/>
      <c r="M68" s="42"/>
      <c r="N68" s="42"/>
    </row>
    <row r="69" spans="1:14" hidden="1" x14ac:dyDescent="0.3"/>
    <row r="70" spans="1:14" s="7" customFormat="1" ht="15.6" hidden="1" customHeight="1" x14ac:dyDescent="0.3">
      <c r="A70" s="21">
        <v>1</v>
      </c>
      <c r="B70" s="19" t="s">
        <v>11</v>
      </c>
      <c r="C70" s="16">
        <f>$C$2</f>
        <v>44655</v>
      </c>
      <c r="D70" s="40">
        <v>42446</v>
      </c>
      <c r="E70" s="40">
        <v>46098</v>
      </c>
      <c r="F70" s="38">
        <f>F7</f>
        <v>102.7</v>
      </c>
      <c r="G70" s="39">
        <f>G7</f>
        <v>1.5E-3</v>
      </c>
      <c r="H70" s="41" t="str">
        <f>H7</f>
        <v>Markup</v>
      </c>
      <c r="I70" s="38">
        <f>I7</f>
        <v>101.88930000000001</v>
      </c>
      <c r="J70" s="34">
        <f t="shared" ref="J70:J75" si="15">ROUND(N70/K70,4)</f>
        <v>-1.32E-2</v>
      </c>
      <c r="K70" s="9">
        <v>46240802.100500003</v>
      </c>
      <c r="L70" s="9">
        <v>15028</v>
      </c>
      <c r="M70" s="9">
        <f>M7</f>
        <v>4999</v>
      </c>
      <c r="N70" s="9">
        <f t="shared" ref="N70:N75" si="16">L70*M70*(I70-F70)%</f>
        <v>-609038.14800399775</v>
      </c>
    </row>
    <row r="71" spans="1:14" s="7" customFormat="1" ht="15.6" hidden="1" customHeight="1" x14ac:dyDescent="0.3">
      <c r="A71" s="21">
        <v>2</v>
      </c>
      <c r="B71" s="19" t="s">
        <v>10</v>
      </c>
      <c r="C71" s="16">
        <f>$C$2</f>
        <v>44655</v>
      </c>
      <c r="D71" s="40">
        <v>43213</v>
      </c>
      <c r="E71" s="40">
        <v>46866</v>
      </c>
      <c r="F71" s="38">
        <f>+F32</f>
        <v>108.9524</v>
      </c>
      <c r="G71" s="39">
        <f>+G32</f>
        <v>1.4999999999999999E-2</v>
      </c>
      <c r="H71" s="38" t="str">
        <f>+H32</f>
        <v>Markup</v>
      </c>
      <c r="I71" s="38">
        <f>+I32</f>
        <v>102.6263</v>
      </c>
      <c r="J71" s="11">
        <f t="shared" si="15"/>
        <v>-0.32529999999999998</v>
      </c>
      <c r="K71" s="9">
        <v>1553705.2768999999</v>
      </c>
      <c r="L71" s="9">
        <v>80</v>
      </c>
      <c r="M71" s="9">
        <f>+M32</f>
        <v>99860</v>
      </c>
      <c r="N71" s="31">
        <f t="shared" si="16"/>
        <v>-505379.47679999977</v>
      </c>
    </row>
    <row r="72" spans="1:14" s="7" customFormat="1" ht="15.6" hidden="1" customHeight="1" x14ac:dyDescent="0.3">
      <c r="A72" s="21">
        <v>4</v>
      </c>
      <c r="B72" s="19" t="s">
        <v>9</v>
      </c>
      <c r="C72" s="16">
        <f>$C$2</f>
        <v>44655</v>
      </c>
      <c r="D72" s="40">
        <v>42768</v>
      </c>
      <c r="E72" s="40">
        <v>44959</v>
      </c>
      <c r="F72" s="34">
        <f>F35</f>
        <v>92</v>
      </c>
      <c r="G72" s="39">
        <f>G35</f>
        <v>1.4999999999999999E-2</v>
      </c>
      <c r="H72" s="38" t="str">
        <f>H10</f>
        <v>Markup</v>
      </c>
      <c r="I72" s="34">
        <f>I35</f>
        <v>90.560196634334673</v>
      </c>
      <c r="J72" s="34">
        <f t="shared" si="15"/>
        <v>-8.5000000000000006E-3</v>
      </c>
      <c r="K72" s="9">
        <v>34059131.466499999</v>
      </c>
      <c r="L72" s="9">
        <v>480</v>
      </c>
      <c r="M72" s="9">
        <f>M35</f>
        <v>41667</v>
      </c>
      <c r="N72" s="31">
        <f t="shared" si="16"/>
        <v>-287962.97681845044</v>
      </c>
    </row>
    <row r="73" spans="1:14" s="7" customFormat="1" ht="15.6" hidden="1" customHeight="1" x14ac:dyDescent="0.3">
      <c r="A73" s="18">
        <v>6</v>
      </c>
      <c r="B73" s="17" t="s">
        <v>7</v>
      </c>
      <c r="C73" s="16">
        <f>$C$2</f>
        <v>44655</v>
      </c>
      <c r="D73" s="15">
        <v>43160</v>
      </c>
      <c r="E73" s="15">
        <v>44986</v>
      </c>
      <c r="F73" s="12">
        <f>F12</f>
        <v>99.986662182950553</v>
      </c>
      <c r="G73" s="33">
        <f>G12</f>
        <v>1E-3</v>
      </c>
      <c r="H73" s="12" t="str">
        <f>H12</f>
        <v>Markup</v>
      </c>
      <c r="I73" s="12">
        <f>I12</f>
        <v>99.783800535158235</v>
      </c>
      <c r="J73" s="11">
        <f t="shared" si="15"/>
        <v>-2.3E-3</v>
      </c>
      <c r="K73" s="32">
        <v>22019796.251699999</v>
      </c>
      <c r="L73" s="9">
        <v>250</v>
      </c>
      <c r="M73" s="9">
        <v>100000</v>
      </c>
      <c r="N73" s="31">
        <f t="shared" si="16"/>
        <v>-50715.411948079498</v>
      </c>
    </row>
    <row r="74" spans="1:14" s="7" customFormat="1" ht="15.6" hidden="1" customHeight="1" x14ac:dyDescent="0.3">
      <c r="A74" s="18">
        <v>2</v>
      </c>
      <c r="B74" s="17" t="s">
        <v>5</v>
      </c>
      <c r="C74" s="16">
        <f>$C$2</f>
        <v>44655</v>
      </c>
      <c r="D74" s="15">
        <v>42419</v>
      </c>
      <c r="E74" s="15">
        <v>46072</v>
      </c>
      <c r="F74" s="12">
        <f>F58</f>
        <v>96.321689848909429</v>
      </c>
      <c r="G74" s="39">
        <f>G58</f>
        <v>-1.5E-3</v>
      </c>
      <c r="H74" s="21" t="str">
        <f>H58</f>
        <v>Markup</v>
      </c>
      <c r="I74" s="12">
        <f>I58</f>
        <v>96.911010470544085</v>
      </c>
      <c r="J74" s="11">
        <f t="shared" si="15"/>
        <v>6.4000000000000003E-3</v>
      </c>
      <c r="K74" s="9">
        <v>46240802.100500003</v>
      </c>
      <c r="L74" s="9">
        <v>500</v>
      </c>
      <c r="M74" s="9">
        <f>M45</f>
        <v>99820</v>
      </c>
      <c r="N74" s="31">
        <f t="shared" si="16"/>
        <v>294129.92225785658</v>
      </c>
    </row>
    <row r="75" spans="1:14" ht="15.6" hidden="1" customHeight="1" x14ac:dyDescent="0.3">
      <c r="A75" s="18">
        <v>2</v>
      </c>
      <c r="B75" s="17" t="s">
        <v>8</v>
      </c>
      <c r="C75" s="16" t="e">
        <f>#REF!</f>
        <v>#REF!</v>
      </c>
      <c r="D75" s="16" t="e">
        <f>#REF!</f>
        <v>#REF!</v>
      </c>
      <c r="E75" s="16" t="e">
        <f>#REF!</f>
        <v>#REF!</v>
      </c>
      <c r="F75" s="38" t="e">
        <f>#REF!</f>
        <v>#REF!</v>
      </c>
      <c r="G75" s="39" t="e">
        <f>#REF!</f>
        <v>#REF!</v>
      </c>
      <c r="H75" s="14" t="e">
        <f>#REF!</f>
        <v>#REF!</v>
      </c>
      <c r="I75" s="38" t="e">
        <f>#REF!</f>
        <v>#REF!</v>
      </c>
      <c r="J75" s="11" t="e">
        <f t="shared" si="15"/>
        <v>#REF!</v>
      </c>
      <c r="K75" s="32">
        <v>36518289.285400003</v>
      </c>
      <c r="L75" s="9">
        <v>2000</v>
      </c>
      <c r="M75" s="9" t="e">
        <f>#REF!</f>
        <v>#REF!</v>
      </c>
      <c r="N75" s="31" t="e">
        <f t="shared" si="16"/>
        <v>#REF!</v>
      </c>
    </row>
    <row r="76" spans="1:14" s="7" customFormat="1" ht="15.6" hidden="1" customHeight="1" x14ac:dyDescent="0.3">
      <c r="A76" s="18">
        <v>3</v>
      </c>
      <c r="B76" s="17" t="s">
        <v>7</v>
      </c>
      <c r="C76" s="16">
        <f>$C$2</f>
        <v>44655</v>
      </c>
      <c r="D76" s="16">
        <f t="shared" ref="D76:J76" si="17">D12</f>
        <v>43160</v>
      </c>
      <c r="E76" s="16">
        <f t="shared" si="17"/>
        <v>44986</v>
      </c>
      <c r="F76" s="12">
        <f t="shared" si="17"/>
        <v>99.986662182950553</v>
      </c>
      <c r="G76" s="33">
        <f t="shared" si="17"/>
        <v>1E-3</v>
      </c>
      <c r="H76" s="12" t="str">
        <f t="shared" si="17"/>
        <v>Markup</v>
      </c>
      <c r="I76" s="12">
        <f t="shared" si="17"/>
        <v>99.783800535158235</v>
      </c>
      <c r="J76" s="12">
        <f t="shared" si="17"/>
        <v>-2.8E-3</v>
      </c>
      <c r="K76" s="32">
        <v>36518289.285400003</v>
      </c>
      <c r="L76" s="37">
        <v>1000</v>
      </c>
      <c r="M76" s="37">
        <f>M12</f>
        <v>100000</v>
      </c>
      <c r="N76" s="36">
        <f>N12</f>
        <v>-202861.64779231799</v>
      </c>
    </row>
    <row r="77" spans="1:14" s="7" customFormat="1" ht="15.6" hidden="1" customHeight="1" x14ac:dyDescent="0.3">
      <c r="A77" s="18">
        <v>3</v>
      </c>
      <c r="B77" s="17" t="s">
        <v>6</v>
      </c>
      <c r="C77" s="16">
        <f>$C$2</f>
        <v>44655</v>
      </c>
      <c r="D77" s="15">
        <v>43055</v>
      </c>
      <c r="E77" s="15">
        <v>44881</v>
      </c>
      <c r="F77" s="12">
        <f>F9</f>
        <v>102.1421</v>
      </c>
      <c r="G77" s="35">
        <f>G9</f>
        <v>1.4999999999999999E-2</v>
      </c>
      <c r="H77" s="12" t="str">
        <f>H9</f>
        <v>Markup</v>
      </c>
      <c r="I77" s="12">
        <f>I9</f>
        <v>100.9855</v>
      </c>
      <c r="J77" s="11">
        <f>ROUND(N77/K77,4)</f>
        <v>-6.9999999999999999E-4</v>
      </c>
      <c r="K77" s="9">
        <v>27471837.1897</v>
      </c>
      <c r="L77" s="9">
        <v>1000</v>
      </c>
      <c r="M77" s="9">
        <f>M9</f>
        <v>1750</v>
      </c>
      <c r="N77" s="31">
        <f>L77*M77*(I77-F77)%</f>
        <v>-20240.499999999953</v>
      </c>
    </row>
    <row r="78" spans="1:14" s="7" customFormat="1" ht="15.6" hidden="1" customHeight="1" x14ac:dyDescent="0.3">
      <c r="A78" s="18">
        <v>4</v>
      </c>
      <c r="B78" s="17" t="s">
        <v>5</v>
      </c>
      <c r="C78" s="16">
        <f>$C$2</f>
        <v>44655</v>
      </c>
      <c r="D78" s="15">
        <f t="shared" ref="D78:I78" si="18">D58</f>
        <v>42419</v>
      </c>
      <c r="E78" s="15">
        <f t="shared" si="18"/>
        <v>46072</v>
      </c>
      <c r="F78" s="12">
        <f t="shared" si="18"/>
        <v>96.321689848909429</v>
      </c>
      <c r="G78" s="35">
        <f t="shared" si="18"/>
        <v>-1.5E-3</v>
      </c>
      <c r="H78" s="15" t="str">
        <f t="shared" si="18"/>
        <v>Markup</v>
      </c>
      <c r="I78" s="34">
        <f t="shared" si="18"/>
        <v>96.911010470544085</v>
      </c>
      <c r="J78" s="11">
        <f>ROUND(N78/K78,4)</f>
        <v>8.5000000000000006E-3</v>
      </c>
      <c r="K78" s="9">
        <v>34405774.509999998</v>
      </c>
      <c r="L78" s="9">
        <v>500</v>
      </c>
      <c r="M78" s="9">
        <f>M58</f>
        <v>99820</v>
      </c>
      <c r="N78" s="31">
        <f>L78*M78*(I78-F78)%</f>
        <v>294129.92225785658</v>
      </c>
    </row>
    <row r="79" spans="1:14" s="7" customFormat="1" ht="15.6" hidden="1" customHeight="1" x14ac:dyDescent="0.3">
      <c r="A79" s="18">
        <v>4</v>
      </c>
      <c r="B79" s="17" t="s">
        <v>4</v>
      </c>
      <c r="C79" s="16">
        <f>C78</f>
        <v>44655</v>
      </c>
      <c r="D79" s="15">
        <f>D67</f>
        <v>43839</v>
      </c>
      <c r="E79" s="15">
        <f>E67</f>
        <v>47492</v>
      </c>
      <c r="F79" s="11">
        <f>F67</f>
        <v>100.15263972144623</v>
      </c>
      <c r="G79" s="33">
        <f>G67</f>
        <v>-1.5E-3</v>
      </c>
      <c r="H79" s="12" t="e">
        <f>#REF!</f>
        <v>#REF!</v>
      </c>
      <c r="I79" s="11">
        <f>I67</f>
        <v>100.59486125493441</v>
      </c>
      <c r="J79" s="11">
        <f>ROUND(N79/K79,4)</f>
        <v>1.2800000000000001E-2</v>
      </c>
      <c r="K79" s="32">
        <v>34460129.815899998</v>
      </c>
      <c r="L79" s="9">
        <v>100</v>
      </c>
      <c r="M79" s="9">
        <f>M67</f>
        <v>1000000</v>
      </c>
      <c r="N79" s="31">
        <f>L79*M79*(I79-F79)%</f>
        <v>442221.53348817985</v>
      </c>
    </row>
    <row r="80" spans="1:14" s="7" customFormat="1" ht="15.6" hidden="1" customHeight="1" x14ac:dyDescent="0.3">
      <c r="A80" s="30">
        <v>6</v>
      </c>
      <c r="B80" s="29" t="s">
        <v>4</v>
      </c>
      <c r="C80" s="28">
        <f>C79</f>
        <v>44655</v>
      </c>
      <c r="D80" s="27">
        <f>D56</f>
        <v>42727</v>
      </c>
      <c r="E80" s="27">
        <f>E56</f>
        <v>46379</v>
      </c>
      <c r="F80" s="24">
        <f>F36</f>
        <v>99.595304073382522</v>
      </c>
      <c r="G80" s="26">
        <f>G67</f>
        <v>-1.5E-3</v>
      </c>
      <c r="H80" s="25" t="str">
        <f>H56</f>
        <v>Markup</v>
      </c>
      <c r="I80" s="24">
        <f>I36</f>
        <v>100.59486125493441</v>
      </c>
      <c r="J80" s="24">
        <f>ROUND(N80/K80,4)</f>
        <v>2.93E-2</v>
      </c>
      <c r="K80" s="23">
        <v>34059131.466499999</v>
      </c>
      <c r="L80" s="23">
        <v>100</v>
      </c>
      <c r="M80" s="23">
        <f>M59</f>
        <v>1000000</v>
      </c>
      <c r="N80" s="22">
        <f>L80*M80*(I80-F80)%</f>
        <v>999557.18155189289</v>
      </c>
    </row>
    <row r="81" spans="1:14" s="19" customFormat="1" ht="15.6" customHeight="1" x14ac:dyDescent="0.3">
      <c r="A81" s="18">
        <v>1</v>
      </c>
      <c r="B81" s="17" t="s">
        <v>3</v>
      </c>
      <c r="C81" s="16">
        <f>$C$2</f>
        <v>44655</v>
      </c>
      <c r="D81" s="15">
        <v>44515</v>
      </c>
      <c r="E81" s="15">
        <v>44972</v>
      </c>
      <c r="F81" s="12">
        <f>F60</f>
        <v>99.104100000000003</v>
      </c>
      <c r="G81" s="14">
        <f>G60</f>
        <v>-8.9999999999999993E-3</v>
      </c>
      <c r="H81" s="21" t="s">
        <v>2</v>
      </c>
      <c r="I81" s="12">
        <f>I60</f>
        <v>99.828699999999998</v>
      </c>
      <c r="J81" s="11">
        <f>ROUND(N81/K81,4)</f>
        <v>9.3299999999999994E-2</v>
      </c>
      <c r="K81" s="20">
        <v>1553705.2768999999</v>
      </c>
      <c r="L81" s="9">
        <v>20</v>
      </c>
      <c r="M81" s="9">
        <v>1000000</v>
      </c>
      <c r="N81" s="9">
        <f>L81*M81*(I81-F81)%</f>
        <v>144919.99999999904</v>
      </c>
    </row>
    <row r="83" spans="1:14" x14ac:dyDescent="0.3">
      <c r="A83" s="55" t="s">
        <v>27</v>
      </c>
    </row>
    <row r="84" spans="1:14" ht="46.95" customHeight="1" x14ac:dyDescent="0.3">
      <c r="A84" s="53" t="s">
        <v>26</v>
      </c>
      <c r="B84" s="53" t="s">
        <v>25</v>
      </c>
      <c r="C84" s="53" t="s">
        <v>24</v>
      </c>
      <c r="D84" s="53" t="s">
        <v>23</v>
      </c>
      <c r="E84" s="53" t="s">
        <v>22</v>
      </c>
      <c r="F84" s="53" t="s">
        <v>21</v>
      </c>
      <c r="G84" s="54" t="s">
        <v>20</v>
      </c>
      <c r="H84" s="53" t="s">
        <v>19</v>
      </c>
      <c r="I84" s="53" t="s">
        <v>18</v>
      </c>
      <c r="J84" s="53" t="s">
        <v>17</v>
      </c>
      <c r="K84" s="52" t="s">
        <v>16</v>
      </c>
      <c r="L84" s="52" t="s">
        <v>15</v>
      </c>
      <c r="M84" s="52" t="s">
        <v>14</v>
      </c>
      <c r="N84" s="51" t="s">
        <v>13</v>
      </c>
    </row>
    <row r="85" spans="1:14" s="7" customFormat="1" hidden="1" x14ac:dyDescent="0.3">
      <c r="A85" s="18">
        <v>1</v>
      </c>
      <c r="B85" s="17" t="s">
        <v>12</v>
      </c>
      <c r="C85" s="16">
        <f>$C$2</f>
        <v>44655</v>
      </c>
      <c r="D85" s="15">
        <v>43054</v>
      </c>
      <c r="E85" s="15">
        <v>44515</v>
      </c>
      <c r="F85" s="12">
        <f t="shared" ref="F85:I86" si="19">F55</f>
        <v>102.1421</v>
      </c>
      <c r="G85" s="33">
        <f t="shared" si="19"/>
        <v>1.4999999999999999E-2</v>
      </c>
      <c r="H85" s="12" t="str">
        <f t="shared" si="19"/>
        <v>Markup</v>
      </c>
      <c r="I85" s="12">
        <f t="shared" si="19"/>
        <v>100.9855</v>
      </c>
      <c r="J85" s="11">
        <f>ROUND(N85/K85,4)</f>
        <v>-6.9999999999999999E-4</v>
      </c>
      <c r="K85" s="32">
        <v>1420291.5149999999</v>
      </c>
      <c r="L85" s="9">
        <v>50</v>
      </c>
      <c r="M85" s="9">
        <f>M55</f>
        <v>1750</v>
      </c>
      <c r="N85" s="9">
        <f>L85*M85*(I85-F85)%</f>
        <v>-1012.0249999999977</v>
      </c>
    </row>
    <row r="86" spans="1:14" s="7" customFormat="1" hidden="1" x14ac:dyDescent="0.3">
      <c r="A86" s="18">
        <v>1</v>
      </c>
      <c r="B86" s="17" t="s">
        <v>9</v>
      </c>
      <c r="C86" s="16">
        <f>$C$2</f>
        <v>44655</v>
      </c>
      <c r="D86" s="15">
        <v>42768</v>
      </c>
      <c r="E86" s="15">
        <v>44959</v>
      </c>
      <c r="F86" s="11">
        <f t="shared" si="19"/>
        <v>100</v>
      </c>
      <c r="G86" s="33">
        <f t="shared" si="19"/>
        <v>7.4999999999999997E-3</v>
      </c>
      <c r="H86" s="12" t="str">
        <f t="shared" si="19"/>
        <v>Markup</v>
      </c>
      <c r="I86" s="11">
        <f t="shared" si="19"/>
        <v>96.942099999999996</v>
      </c>
      <c r="J86" s="11">
        <f>ROUND(N86/K86,4)</f>
        <v>-8.3000000000000004E-2</v>
      </c>
      <c r="K86" s="32">
        <v>1470701.8810000001</v>
      </c>
      <c r="L86" s="9">
        <v>40</v>
      </c>
      <c r="M86" s="9">
        <f>M56</f>
        <v>99840</v>
      </c>
      <c r="N86" s="31">
        <f>L86*M86*(I86-F86)%</f>
        <v>-122120.29440000014</v>
      </c>
    </row>
    <row r="87" spans="1:14" s="7" customFormat="1" ht="15.6" hidden="1" customHeight="1" x14ac:dyDescent="0.3">
      <c r="A87" s="18">
        <v>2</v>
      </c>
      <c r="B87" s="17" t="s">
        <v>4</v>
      </c>
      <c r="C87" s="16">
        <f>C86</f>
        <v>44655</v>
      </c>
      <c r="D87" s="15">
        <f>D57</f>
        <v>43055</v>
      </c>
      <c r="E87" s="15">
        <f>E57</f>
        <v>44881</v>
      </c>
      <c r="F87" s="11">
        <v>100.15263972144623</v>
      </c>
      <c r="G87" s="33">
        <f>G57</f>
        <v>1.4999999999999999E-2</v>
      </c>
      <c r="H87" s="12" t="str">
        <f>H57</f>
        <v>Markup</v>
      </c>
      <c r="I87" s="11">
        <f>I57</f>
        <v>100.9855</v>
      </c>
      <c r="J87" s="11">
        <f>ROUND(N87/K87,4)</f>
        <v>1E-4</v>
      </c>
      <c r="K87" s="32">
        <v>1312435.9380999999</v>
      </c>
      <c r="L87" s="9">
        <v>10</v>
      </c>
      <c r="M87" s="9">
        <f>M57</f>
        <v>1750</v>
      </c>
      <c r="N87" s="31">
        <f>L87*M87*(I87-F87)%</f>
        <v>145.7505487469092</v>
      </c>
    </row>
    <row r="88" spans="1:14" s="7" customFormat="1" hidden="1" x14ac:dyDescent="0.3">
      <c r="A88" s="50"/>
      <c r="B88" s="49"/>
      <c r="C88" s="48"/>
      <c r="D88" s="47"/>
      <c r="E88" s="47"/>
      <c r="F88" s="44"/>
      <c r="G88" s="46"/>
      <c r="H88" s="45"/>
      <c r="I88" s="44"/>
      <c r="J88" s="44"/>
      <c r="K88" s="43"/>
      <c r="L88" s="42"/>
      <c r="M88" s="42"/>
      <c r="N88" s="42"/>
    </row>
    <row r="89" spans="1:14" hidden="1" x14ac:dyDescent="0.3"/>
    <row r="90" spans="1:14" s="7" customFormat="1" ht="15.6" hidden="1" customHeight="1" x14ac:dyDescent="0.3">
      <c r="A90" s="21">
        <v>1</v>
      </c>
      <c r="B90" s="19" t="s">
        <v>11</v>
      </c>
      <c r="C90" s="16">
        <f>$C$2</f>
        <v>44655</v>
      </c>
      <c r="D90" s="40">
        <v>42446</v>
      </c>
      <c r="E90" s="40">
        <v>46098</v>
      </c>
      <c r="F90" s="38">
        <f>F27</f>
        <v>102.41630000000001</v>
      </c>
      <c r="G90" s="39">
        <f>G27</f>
        <v>1.4999999999999999E-2</v>
      </c>
      <c r="H90" s="41" t="str">
        <f>H27</f>
        <v>Markup</v>
      </c>
      <c r="I90" s="38">
        <f>I27</f>
        <v>101.12130000000001</v>
      </c>
      <c r="J90" s="34">
        <f t="shared" ref="J90:J95" si="20">ROUND(N90/K90,4)</f>
        <v>-1.0500000000000001E-2</v>
      </c>
      <c r="K90" s="9">
        <v>46240802.100500003</v>
      </c>
      <c r="L90" s="9">
        <v>15028</v>
      </c>
      <c r="M90" s="9">
        <f>M27</f>
        <v>2499.67</v>
      </c>
      <c r="N90" s="9">
        <f t="shared" ref="N90:N95" si="21">L90*M90*(I90-F90)%</f>
        <v>-486467.27784200059</v>
      </c>
    </row>
    <row r="91" spans="1:14" s="7" customFormat="1" ht="15.6" hidden="1" customHeight="1" x14ac:dyDescent="0.3">
      <c r="A91" s="21">
        <v>2</v>
      </c>
      <c r="B91" s="19" t="s">
        <v>10</v>
      </c>
      <c r="C91" s="16">
        <f>$C$2</f>
        <v>44655</v>
      </c>
      <c r="D91" s="40">
        <v>43213</v>
      </c>
      <c r="E91" s="40">
        <v>46866</v>
      </c>
      <c r="F91" s="38" t="e">
        <f>#REF!</f>
        <v>#REF!</v>
      </c>
      <c r="G91" s="39" t="e">
        <f>#REF!</f>
        <v>#REF!</v>
      </c>
      <c r="H91" s="38" t="e">
        <f>#REF!</f>
        <v>#REF!</v>
      </c>
      <c r="I91" s="38" t="e">
        <f>#REF!</f>
        <v>#REF!</v>
      </c>
      <c r="J91" s="34" t="e">
        <f t="shared" si="20"/>
        <v>#REF!</v>
      </c>
      <c r="K91" s="9">
        <v>44396427.817599997</v>
      </c>
      <c r="L91" s="9">
        <v>80</v>
      </c>
      <c r="M91" s="9" t="e">
        <f>#REF!</f>
        <v>#REF!</v>
      </c>
      <c r="N91" s="31" t="e">
        <f t="shared" si="21"/>
        <v>#REF!</v>
      </c>
    </row>
    <row r="92" spans="1:14" s="7" customFormat="1" ht="15.6" hidden="1" customHeight="1" x14ac:dyDescent="0.3">
      <c r="A92" s="21">
        <v>4</v>
      </c>
      <c r="B92" s="19" t="s">
        <v>9</v>
      </c>
      <c r="C92" s="16">
        <f>$C$2</f>
        <v>44655</v>
      </c>
      <c r="D92" s="40">
        <v>42768</v>
      </c>
      <c r="E92" s="40">
        <v>44959</v>
      </c>
      <c r="F92" s="34">
        <f>F56</f>
        <v>100</v>
      </c>
      <c r="G92" s="39">
        <f>G56</f>
        <v>7.4999999999999997E-3</v>
      </c>
      <c r="H92" s="38" t="str">
        <f>H30</f>
        <v>Markdown</v>
      </c>
      <c r="I92" s="34">
        <f>I56</f>
        <v>96.942099999999996</v>
      </c>
      <c r="J92" s="34">
        <f t="shared" si="20"/>
        <v>-4.2999999999999997E-2</v>
      </c>
      <c r="K92" s="9">
        <v>34059131.466499999</v>
      </c>
      <c r="L92" s="9">
        <v>480</v>
      </c>
      <c r="M92" s="9">
        <f>M56</f>
        <v>99840</v>
      </c>
      <c r="N92" s="31">
        <f t="shared" si="21"/>
        <v>-1465443.5328000018</v>
      </c>
    </row>
    <row r="93" spans="1:14" s="7" customFormat="1" ht="15.6" hidden="1" customHeight="1" x14ac:dyDescent="0.3">
      <c r="A93" s="18">
        <v>6</v>
      </c>
      <c r="B93" s="17" t="s">
        <v>7</v>
      </c>
      <c r="C93" s="16">
        <f>$C$2</f>
        <v>44655</v>
      </c>
      <c r="D93" s="15">
        <v>43160</v>
      </c>
      <c r="E93" s="15">
        <v>44986</v>
      </c>
      <c r="F93" s="12">
        <f>F32</f>
        <v>108.9524</v>
      </c>
      <c r="G93" s="33">
        <f>G32</f>
        <v>1.4999999999999999E-2</v>
      </c>
      <c r="H93" s="12" t="str">
        <f>H32</f>
        <v>Markup</v>
      </c>
      <c r="I93" s="12">
        <f>I32</f>
        <v>102.6263</v>
      </c>
      <c r="J93" s="11">
        <f t="shared" si="20"/>
        <v>-7.1800000000000003E-2</v>
      </c>
      <c r="K93" s="32">
        <v>22019796.251699999</v>
      </c>
      <c r="L93" s="9">
        <v>250</v>
      </c>
      <c r="M93" s="9">
        <v>100000</v>
      </c>
      <c r="N93" s="31">
        <f t="shared" si="21"/>
        <v>-1581524.9999999993</v>
      </c>
    </row>
    <row r="94" spans="1:14" s="7" customFormat="1" ht="15.6" hidden="1" customHeight="1" x14ac:dyDescent="0.3">
      <c r="A94" s="18">
        <v>2</v>
      </c>
      <c r="B94" s="17" t="s">
        <v>5</v>
      </c>
      <c r="C94" s="16">
        <f>$C$2</f>
        <v>44655</v>
      </c>
      <c r="D94" s="15">
        <v>42419</v>
      </c>
      <c r="E94" s="15">
        <v>46072</v>
      </c>
      <c r="F94" s="12">
        <f>F79</f>
        <v>100.15263972144623</v>
      </c>
      <c r="G94" s="39">
        <f>G79</f>
        <v>-1.5E-3</v>
      </c>
      <c r="H94" s="21" t="e">
        <f>H79</f>
        <v>#REF!</v>
      </c>
      <c r="I94" s="12">
        <f>I79</f>
        <v>100.59486125493441</v>
      </c>
      <c r="J94" s="11">
        <f t="shared" si="20"/>
        <v>4.7800000000000002E-2</v>
      </c>
      <c r="K94" s="9">
        <v>46240802.100500003</v>
      </c>
      <c r="L94" s="9">
        <v>500</v>
      </c>
      <c r="M94" s="9">
        <f>M67</f>
        <v>1000000</v>
      </c>
      <c r="N94" s="31">
        <f t="shared" si="21"/>
        <v>2211107.6674408992</v>
      </c>
    </row>
    <row r="95" spans="1:14" ht="15.6" hidden="1" customHeight="1" x14ac:dyDescent="0.3">
      <c r="A95" s="18">
        <v>2</v>
      </c>
      <c r="B95" s="17" t="s">
        <v>8</v>
      </c>
      <c r="C95" s="16" t="e">
        <f>#REF!</f>
        <v>#REF!</v>
      </c>
      <c r="D95" s="16" t="e">
        <f>#REF!</f>
        <v>#REF!</v>
      </c>
      <c r="E95" s="16" t="e">
        <f>#REF!</f>
        <v>#REF!</v>
      </c>
      <c r="F95" s="38" t="e">
        <f>#REF!</f>
        <v>#REF!</v>
      </c>
      <c r="G95" s="39" t="e">
        <f>#REF!</f>
        <v>#REF!</v>
      </c>
      <c r="H95" s="14" t="e">
        <f>#REF!</f>
        <v>#REF!</v>
      </c>
      <c r="I95" s="38" t="e">
        <f>#REF!</f>
        <v>#REF!</v>
      </c>
      <c r="J95" s="11" t="e">
        <f t="shared" si="20"/>
        <v>#REF!</v>
      </c>
      <c r="K95" s="32">
        <v>36518289.285400003</v>
      </c>
      <c r="L95" s="9">
        <v>2000</v>
      </c>
      <c r="M95" s="9" t="e">
        <f>#REF!</f>
        <v>#REF!</v>
      </c>
      <c r="N95" s="31" t="e">
        <f t="shared" si="21"/>
        <v>#REF!</v>
      </c>
    </row>
    <row r="96" spans="1:14" s="7" customFormat="1" ht="15.6" hidden="1" customHeight="1" x14ac:dyDescent="0.3">
      <c r="A96" s="18">
        <v>3</v>
      </c>
      <c r="B96" s="17" t="s">
        <v>7</v>
      </c>
      <c r="C96" s="16">
        <f>$C$2</f>
        <v>44655</v>
      </c>
      <c r="D96" s="16">
        <f t="shared" ref="D96:J96" si="22">D32</f>
        <v>43213</v>
      </c>
      <c r="E96" s="16">
        <f t="shared" si="22"/>
        <v>46866</v>
      </c>
      <c r="F96" s="12">
        <f t="shared" si="22"/>
        <v>108.9524</v>
      </c>
      <c r="G96" s="33">
        <f t="shared" si="22"/>
        <v>1.4999999999999999E-2</v>
      </c>
      <c r="H96" s="12" t="str">
        <f t="shared" si="22"/>
        <v>Markup</v>
      </c>
      <c r="I96" s="12">
        <f t="shared" si="22"/>
        <v>102.6263</v>
      </c>
      <c r="J96" s="12">
        <f t="shared" si="22"/>
        <v>-0.12859999999999999</v>
      </c>
      <c r="K96" s="32">
        <v>36518289.285400003</v>
      </c>
      <c r="L96" s="37">
        <v>1000</v>
      </c>
      <c r="M96" s="37">
        <f>M32</f>
        <v>99860</v>
      </c>
      <c r="N96" s="36">
        <f>N32</f>
        <v>-10928831.185799995</v>
      </c>
    </row>
    <row r="97" spans="1:14" s="7" customFormat="1" ht="15.6" hidden="1" customHeight="1" x14ac:dyDescent="0.3">
      <c r="A97" s="18">
        <v>3</v>
      </c>
      <c r="B97" s="17" t="s">
        <v>6</v>
      </c>
      <c r="C97" s="16">
        <f>$C$2</f>
        <v>44655</v>
      </c>
      <c r="D97" s="15">
        <v>43055</v>
      </c>
      <c r="E97" s="15">
        <v>44881</v>
      </c>
      <c r="F97" s="12">
        <f>F29</f>
        <v>102.41630000000001</v>
      </c>
      <c r="G97" s="35">
        <f>G29</f>
        <v>1.4999999999999999E-2</v>
      </c>
      <c r="H97" s="12" t="str">
        <f>H29</f>
        <v>Markup</v>
      </c>
      <c r="I97" s="12">
        <f>I29</f>
        <v>101.12130000000001</v>
      </c>
      <c r="J97" s="11">
        <f t="shared" ref="J97:J102" si="23">ROUND(N97/K97,4)</f>
        <v>-1.6000000000000001E-3</v>
      </c>
      <c r="K97" s="9">
        <v>27471837.1897</v>
      </c>
      <c r="L97" s="9">
        <v>1000</v>
      </c>
      <c r="M97" s="9">
        <f>M29</f>
        <v>3333</v>
      </c>
      <c r="N97" s="31">
        <f t="shared" ref="N97:N102" si="24">L97*M97*(I97-F97)%</f>
        <v>-43162.350000000057</v>
      </c>
    </row>
    <row r="98" spans="1:14" s="7" customFormat="1" ht="15.6" hidden="1" customHeight="1" x14ac:dyDescent="0.3">
      <c r="A98" s="18">
        <v>4</v>
      </c>
      <c r="B98" s="17" t="s">
        <v>5</v>
      </c>
      <c r="C98" s="16">
        <f>$C$2</f>
        <v>44655</v>
      </c>
      <c r="D98" s="15">
        <f t="shared" ref="D98:I98" si="25">D79</f>
        <v>43839</v>
      </c>
      <c r="E98" s="15">
        <f t="shared" si="25"/>
        <v>47492</v>
      </c>
      <c r="F98" s="12">
        <f t="shared" si="25"/>
        <v>100.15263972144623</v>
      </c>
      <c r="G98" s="35">
        <f t="shared" si="25"/>
        <v>-1.5E-3</v>
      </c>
      <c r="H98" s="15" t="e">
        <f t="shared" si="25"/>
        <v>#REF!</v>
      </c>
      <c r="I98" s="34">
        <f t="shared" si="25"/>
        <v>100.59486125493441</v>
      </c>
      <c r="J98" s="11">
        <f t="shared" si="23"/>
        <v>6.4299999999999996E-2</v>
      </c>
      <c r="K98" s="9">
        <v>34405774.509999998</v>
      </c>
      <c r="L98" s="9">
        <v>500</v>
      </c>
      <c r="M98" s="9">
        <f>M79</f>
        <v>1000000</v>
      </c>
      <c r="N98" s="31">
        <f t="shared" si="24"/>
        <v>2211107.6674408992</v>
      </c>
    </row>
    <row r="99" spans="1:14" s="7" customFormat="1" ht="15.6" hidden="1" customHeight="1" x14ac:dyDescent="0.3">
      <c r="A99" s="18">
        <v>4</v>
      </c>
      <c r="B99" s="17" t="s">
        <v>4</v>
      </c>
      <c r="C99" s="16">
        <f>C98</f>
        <v>44655</v>
      </c>
      <c r="D99" s="15">
        <f>D87</f>
        <v>43055</v>
      </c>
      <c r="E99" s="15">
        <f>E87</f>
        <v>44881</v>
      </c>
      <c r="F99" s="11">
        <f>F87</f>
        <v>100.15263972144623</v>
      </c>
      <c r="G99" s="33">
        <f>G87</f>
        <v>1.4999999999999999E-2</v>
      </c>
      <c r="H99" s="12" t="e">
        <f>#REF!</f>
        <v>#REF!</v>
      </c>
      <c r="I99" s="11">
        <f>I87</f>
        <v>100.9855</v>
      </c>
      <c r="J99" s="11">
        <f t="shared" si="23"/>
        <v>0</v>
      </c>
      <c r="K99" s="32">
        <v>34460129.815899998</v>
      </c>
      <c r="L99" s="9">
        <v>100</v>
      </c>
      <c r="M99" s="9">
        <f>M87</f>
        <v>1750</v>
      </c>
      <c r="N99" s="31">
        <f t="shared" si="24"/>
        <v>1457.505487469092</v>
      </c>
    </row>
    <row r="100" spans="1:14" s="7" customFormat="1" ht="15.6" hidden="1" customHeight="1" x14ac:dyDescent="0.3">
      <c r="A100" s="30">
        <v>6</v>
      </c>
      <c r="B100" s="29" t="s">
        <v>4</v>
      </c>
      <c r="C100" s="28">
        <f>C99</f>
        <v>44655</v>
      </c>
      <c r="D100" s="27">
        <f>D77</f>
        <v>43055</v>
      </c>
      <c r="E100" s="27">
        <f>E77</f>
        <v>44881</v>
      </c>
      <c r="F100" s="24">
        <f>F57</f>
        <v>97.646500000000003</v>
      </c>
      <c r="G100" s="26">
        <f>G87</f>
        <v>1.4999999999999999E-2</v>
      </c>
      <c r="H100" s="25" t="str">
        <f>H77</f>
        <v>Markup</v>
      </c>
      <c r="I100" s="24">
        <f>I57</f>
        <v>100.9855</v>
      </c>
      <c r="J100" s="24">
        <f t="shared" si="23"/>
        <v>9.8000000000000004E-2</v>
      </c>
      <c r="K100" s="23">
        <v>34059131.466499999</v>
      </c>
      <c r="L100" s="23">
        <v>100</v>
      </c>
      <c r="M100" s="23">
        <f>M80</f>
        <v>1000000</v>
      </c>
      <c r="N100" s="22">
        <f t="shared" si="24"/>
        <v>3338999.9999999991</v>
      </c>
    </row>
    <row r="101" spans="1:14" s="19" customFormat="1" ht="15.6" customHeight="1" x14ac:dyDescent="0.3">
      <c r="A101" s="18">
        <v>1</v>
      </c>
      <c r="B101" s="17" t="s">
        <v>3</v>
      </c>
      <c r="C101" s="16">
        <f>$C$2</f>
        <v>44655</v>
      </c>
      <c r="D101" s="15">
        <v>44515</v>
      </c>
      <c r="E101" s="15">
        <v>44972</v>
      </c>
      <c r="F101" s="12">
        <f>F81</f>
        <v>99.104100000000003</v>
      </c>
      <c r="G101" s="14">
        <f>G81</f>
        <v>-8.9999999999999993E-3</v>
      </c>
      <c r="H101" s="21" t="s">
        <v>2</v>
      </c>
      <c r="I101" s="12">
        <f>I81</f>
        <v>99.828699999999998</v>
      </c>
      <c r="J101" s="11">
        <f t="shared" si="23"/>
        <v>2.1700000000000001E-2</v>
      </c>
      <c r="K101" s="20">
        <v>75084672.133200005</v>
      </c>
      <c r="L101" s="9">
        <v>225</v>
      </c>
      <c r="M101" s="9">
        <v>1000000</v>
      </c>
      <c r="N101" s="9">
        <f t="shared" si="24"/>
        <v>1630349.9999999893</v>
      </c>
    </row>
    <row r="102" spans="1:14" s="7" customFormat="1" x14ac:dyDescent="0.3">
      <c r="A102" s="18">
        <v>2</v>
      </c>
      <c r="B102" s="17" t="s">
        <v>1</v>
      </c>
      <c r="C102" s="16">
        <f>$C$2</f>
        <v>44655</v>
      </c>
      <c r="D102" s="15">
        <v>43069</v>
      </c>
      <c r="E102" s="15">
        <v>45260</v>
      </c>
      <c r="F102" s="12">
        <v>100.6318</v>
      </c>
      <c r="G102" s="14">
        <v>2.5000000000000001E-3</v>
      </c>
      <c r="H102" s="13" t="s">
        <v>0</v>
      </c>
      <c r="I102" s="12">
        <v>100.4228</v>
      </c>
      <c r="J102" s="11">
        <f t="shared" si="23"/>
        <v>-2E-3</v>
      </c>
      <c r="K102" s="10">
        <v>75084672.133200005</v>
      </c>
      <c r="L102" s="9">
        <v>2033</v>
      </c>
      <c r="M102" s="9">
        <v>35000</v>
      </c>
      <c r="N102" s="8">
        <f t="shared" si="24"/>
        <v>-148713.95000000228</v>
      </c>
    </row>
  </sheetData>
  <pageMargins left="0.72" right="0.17" top="1.0900000000000001" bottom="1" header="0.5" footer="0.5"/>
  <pageSetup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3"/>
  <sheetViews>
    <sheetView showGridLines="0" view="pageBreakPreview" zoomScale="70" zoomScaleNormal="70" zoomScaleSheetLayoutView="70" zoomScalePageLayoutView="70" workbookViewId="0">
      <selection activeCell="I124" sqref="I124"/>
    </sheetView>
  </sheetViews>
  <sheetFormatPr defaultColWidth="9.109375" defaultRowHeight="15.6" x14ac:dyDescent="0.3"/>
  <cols>
    <col min="1" max="1" width="8" style="4" customWidth="1"/>
    <col min="2" max="2" width="64" style="4" bestFit="1" customWidth="1"/>
    <col min="3" max="3" width="17.6640625" style="4" customWidth="1"/>
    <col min="4" max="4" width="15.5546875" style="4" bestFit="1" customWidth="1"/>
    <col min="5" max="5" width="16.44140625" style="4" customWidth="1"/>
    <col min="6" max="6" width="14.44140625" style="5" customWidth="1"/>
    <col min="7" max="7" width="19.5546875" style="6" customWidth="1"/>
    <col min="8" max="8" width="16.6640625" style="5" customWidth="1"/>
    <col min="9" max="9" width="20.5546875" style="5" customWidth="1"/>
    <col min="10" max="10" width="12.88671875" style="4" customWidth="1"/>
    <col min="11" max="11" width="34" style="3" customWidth="1"/>
    <col min="12" max="12" width="15.44140625" style="3" bestFit="1" customWidth="1"/>
    <col min="13" max="13" width="18.6640625" style="3" bestFit="1" customWidth="1"/>
    <col min="14" max="14" width="19.6640625" style="2" customWidth="1"/>
    <col min="15" max="16384" width="9.109375" style="1"/>
  </cols>
  <sheetData>
    <row r="1" spans="1:14" x14ac:dyDescent="0.3">
      <c r="A1" s="107" t="s">
        <v>42</v>
      </c>
      <c r="C1" s="107"/>
    </row>
    <row r="2" spans="1:14" x14ac:dyDescent="0.3">
      <c r="A2" s="107" t="s">
        <v>41</v>
      </c>
      <c r="C2" s="108">
        <v>44662</v>
      </c>
      <c r="F2" s="106"/>
      <c r="I2" s="106"/>
    </row>
    <row r="3" spans="1:14" x14ac:dyDescent="0.3">
      <c r="A3" s="107"/>
      <c r="C3" s="107"/>
      <c r="F3" s="106"/>
    </row>
    <row r="5" spans="1:14" x14ac:dyDescent="0.3">
      <c r="A5" s="55" t="s">
        <v>40</v>
      </c>
    </row>
    <row r="6" spans="1:14" ht="46.8" x14ac:dyDescent="0.3">
      <c r="A6" s="93" t="s">
        <v>26</v>
      </c>
      <c r="B6" s="93" t="s">
        <v>25</v>
      </c>
      <c r="C6" s="93" t="s">
        <v>24</v>
      </c>
      <c r="D6" s="93" t="s">
        <v>23</v>
      </c>
      <c r="E6" s="93" t="s">
        <v>22</v>
      </c>
      <c r="F6" s="93" t="s">
        <v>21</v>
      </c>
      <c r="G6" s="94" t="s">
        <v>20</v>
      </c>
      <c r="H6" s="93" t="s">
        <v>19</v>
      </c>
      <c r="I6" s="93" t="s">
        <v>18</v>
      </c>
      <c r="J6" s="93" t="s">
        <v>17</v>
      </c>
      <c r="K6" s="92" t="s">
        <v>16</v>
      </c>
      <c r="L6" s="92" t="s">
        <v>15</v>
      </c>
      <c r="M6" s="92" t="s">
        <v>14</v>
      </c>
      <c r="N6" s="60" t="s">
        <v>13</v>
      </c>
    </row>
    <row r="7" spans="1:14" s="7" customFormat="1" ht="15.6" customHeight="1" x14ac:dyDescent="0.3">
      <c r="A7" s="18">
        <v>1</v>
      </c>
      <c r="B7" s="17" t="s">
        <v>43</v>
      </c>
      <c r="C7" s="16">
        <f t="shared" ref="C7:C15" si="0">$C$2</f>
        <v>44662</v>
      </c>
      <c r="D7" s="15">
        <v>44469</v>
      </c>
      <c r="E7" s="15">
        <v>48121</v>
      </c>
      <c r="F7" s="12">
        <v>102.7</v>
      </c>
      <c r="G7" s="14">
        <v>1.5E-3</v>
      </c>
      <c r="H7" s="21" t="s">
        <v>0</v>
      </c>
      <c r="I7" s="12">
        <v>101.90689999999999</v>
      </c>
      <c r="J7" s="11">
        <f t="shared" ref="J7:J15" si="1">ROUND(N7/K7,4)</f>
        <v>-3.5000000000000003E-2</v>
      </c>
      <c r="K7" s="10">
        <v>39628268.807700001</v>
      </c>
      <c r="L7" s="9">
        <v>35000</v>
      </c>
      <c r="M7" s="9">
        <v>4999</v>
      </c>
      <c r="N7" s="9">
        <f t="shared" ref="N7:N15" si="2">L7*M7*(I7-F7)%</f>
        <v>-1387647.415000017</v>
      </c>
    </row>
    <row r="8" spans="1:14" s="7" customFormat="1" ht="15.6" hidden="1" customHeight="1" x14ac:dyDescent="0.3">
      <c r="A8" s="30">
        <v>1</v>
      </c>
      <c r="B8" s="29" t="s">
        <v>37</v>
      </c>
      <c r="C8" s="28">
        <f t="shared" si="0"/>
        <v>44662</v>
      </c>
      <c r="D8" s="27">
        <v>43165</v>
      </c>
      <c r="E8" s="27">
        <v>45175</v>
      </c>
      <c r="F8" s="25">
        <v>102.41630000000001</v>
      </c>
      <c r="G8" s="59">
        <v>1.4999999999999999E-2</v>
      </c>
      <c r="H8" s="21" t="s">
        <v>0</v>
      </c>
      <c r="I8" s="25">
        <v>101.12130000000001</v>
      </c>
      <c r="J8" s="24">
        <f t="shared" si="1"/>
        <v>-1.47E-2</v>
      </c>
      <c r="K8" s="10">
        <v>39592485.600100003</v>
      </c>
      <c r="L8" s="23">
        <v>18000</v>
      </c>
      <c r="M8" s="23">
        <v>2499.67</v>
      </c>
      <c r="N8" s="23">
        <f t="shared" si="2"/>
        <v>-582673.07700000075</v>
      </c>
    </row>
    <row r="9" spans="1:14" s="19" customFormat="1" ht="15.6" customHeight="1" x14ac:dyDescent="0.3">
      <c r="A9" s="18">
        <v>2</v>
      </c>
      <c r="B9" s="17" t="s">
        <v>30</v>
      </c>
      <c r="C9" s="16">
        <f t="shared" si="0"/>
        <v>44662</v>
      </c>
      <c r="D9" s="15">
        <v>42934</v>
      </c>
      <c r="E9" s="15">
        <v>45125</v>
      </c>
      <c r="F9" s="12">
        <v>102.43899999999999</v>
      </c>
      <c r="G9" s="14">
        <v>1.4999999999999999E-2</v>
      </c>
      <c r="H9" s="21" t="s">
        <v>0</v>
      </c>
      <c r="I9" s="12">
        <v>101.30419999999999</v>
      </c>
      <c r="J9" s="11">
        <f t="shared" si="1"/>
        <v>-5.0000000000000001E-3</v>
      </c>
      <c r="K9" s="10">
        <v>39628268.807700001</v>
      </c>
      <c r="L9" s="9">
        <v>10000</v>
      </c>
      <c r="M9" s="9">
        <v>1750</v>
      </c>
      <c r="N9" s="9">
        <f t="shared" si="2"/>
        <v>-198589.99999999974</v>
      </c>
    </row>
    <row r="10" spans="1:14" s="19" customFormat="1" ht="15.6" hidden="1" customHeight="1" x14ac:dyDescent="0.3">
      <c r="A10" s="18">
        <v>1</v>
      </c>
      <c r="B10" s="17" t="s">
        <v>9</v>
      </c>
      <c r="C10" s="16">
        <f t="shared" si="0"/>
        <v>44662</v>
      </c>
      <c r="D10" s="15">
        <v>42768</v>
      </c>
      <c r="E10" s="15">
        <v>44959</v>
      </c>
      <c r="F10" s="11">
        <v>92</v>
      </c>
      <c r="G10" s="14">
        <v>1.4999999999999999E-2</v>
      </c>
      <c r="H10" s="21" t="s">
        <v>0</v>
      </c>
      <c r="I10" s="11">
        <v>90.560196634334673</v>
      </c>
      <c r="J10" s="11" t="e">
        <f t="shared" si="1"/>
        <v>#DIV/0!</v>
      </c>
      <c r="K10" s="32"/>
      <c r="L10" s="9">
        <v>500</v>
      </c>
      <c r="M10" s="9">
        <v>41667</v>
      </c>
      <c r="N10" s="9">
        <f t="shared" si="2"/>
        <v>-299961.43418588588</v>
      </c>
    </row>
    <row r="11" spans="1:14" s="19" customFormat="1" ht="15.75" customHeight="1" x14ac:dyDescent="0.3">
      <c r="A11" s="18">
        <v>3</v>
      </c>
      <c r="B11" s="17" t="s">
        <v>34</v>
      </c>
      <c r="C11" s="16">
        <f t="shared" si="0"/>
        <v>44662</v>
      </c>
      <c r="D11" s="15">
        <v>43907</v>
      </c>
      <c r="E11" s="15">
        <v>47559</v>
      </c>
      <c r="F11" s="12">
        <v>101.5</v>
      </c>
      <c r="G11" s="14">
        <v>1.4999999999999999E-2</v>
      </c>
      <c r="H11" s="21" t="s">
        <v>0</v>
      </c>
      <c r="I11" s="12">
        <v>96.896500000000003</v>
      </c>
      <c r="J11" s="11">
        <f t="shared" si="1"/>
        <v>-5.8099999999999999E-2</v>
      </c>
      <c r="K11" s="10">
        <v>39628268.807700001</v>
      </c>
      <c r="L11" s="9">
        <v>50</v>
      </c>
      <c r="M11" s="9">
        <v>1000000</v>
      </c>
      <c r="N11" s="9">
        <f t="shared" si="2"/>
        <v>-2301749.9999999981</v>
      </c>
    </row>
    <row r="12" spans="1:14" s="19" customFormat="1" ht="15.6" hidden="1" customHeight="1" x14ac:dyDescent="0.3">
      <c r="A12" s="18">
        <v>5</v>
      </c>
      <c r="B12" s="17" t="s">
        <v>7</v>
      </c>
      <c r="C12" s="16">
        <f t="shared" si="0"/>
        <v>44662</v>
      </c>
      <c r="D12" s="15">
        <v>43160</v>
      </c>
      <c r="E12" s="15">
        <v>44986</v>
      </c>
      <c r="F12" s="12">
        <v>99.986662182950553</v>
      </c>
      <c r="G12" s="14">
        <v>1E-3</v>
      </c>
      <c r="H12" s="21" t="s">
        <v>0</v>
      </c>
      <c r="I12" s="12">
        <v>99.783800535158235</v>
      </c>
      <c r="J12" s="11">
        <f t="shared" si="1"/>
        <v>-2.8E-3</v>
      </c>
      <c r="K12" s="32">
        <v>72838297.251000002</v>
      </c>
      <c r="L12" s="9">
        <v>1000</v>
      </c>
      <c r="M12" s="9">
        <v>100000</v>
      </c>
      <c r="N12" s="9">
        <f t="shared" si="2"/>
        <v>-202861.64779231799</v>
      </c>
    </row>
    <row r="13" spans="1:14" s="19" customFormat="1" ht="15.6" hidden="1" customHeight="1" x14ac:dyDescent="0.3">
      <c r="A13" s="18">
        <v>3</v>
      </c>
      <c r="B13" s="17" t="s">
        <v>29</v>
      </c>
      <c r="C13" s="16">
        <f t="shared" si="0"/>
        <v>44662</v>
      </c>
      <c r="D13" s="15">
        <v>42727</v>
      </c>
      <c r="E13" s="15">
        <v>46379</v>
      </c>
      <c r="F13" s="12">
        <v>100</v>
      </c>
      <c r="G13" s="14">
        <v>7.4999999999999997E-3</v>
      </c>
      <c r="H13" s="21" t="s">
        <v>0</v>
      </c>
      <c r="I13" s="12">
        <v>96.942099999999996</v>
      </c>
      <c r="J13" s="11">
        <f t="shared" si="1"/>
        <v>-5.4699999999999999E-2</v>
      </c>
      <c r="K13" s="32">
        <v>67035065.775899999</v>
      </c>
      <c r="L13" s="9">
        <v>1200</v>
      </c>
      <c r="M13" s="9">
        <v>99840</v>
      </c>
      <c r="N13" s="9">
        <f t="shared" si="2"/>
        <v>-3663608.8320000046</v>
      </c>
    </row>
    <row r="14" spans="1:14" s="19" customFormat="1" ht="15.6" hidden="1" customHeight="1" x14ac:dyDescent="0.3">
      <c r="A14" s="18">
        <v>2</v>
      </c>
      <c r="B14" s="17" t="s">
        <v>5</v>
      </c>
      <c r="C14" s="16">
        <f t="shared" si="0"/>
        <v>44662</v>
      </c>
      <c r="D14" s="15">
        <v>42419</v>
      </c>
      <c r="E14" s="15">
        <v>46072</v>
      </c>
      <c r="F14" s="12">
        <v>96.321689848909429</v>
      </c>
      <c r="G14" s="39">
        <v>-1.5E-3</v>
      </c>
      <c r="H14" s="21" t="s">
        <v>0</v>
      </c>
      <c r="I14" s="12">
        <v>96.911010470544085</v>
      </c>
      <c r="J14" s="11">
        <f t="shared" si="1"/>
        <v>6.3E-3</v>
      </c>
      <c r="K14" s="105">
        <v>39791468.756800003</v>
      </c>
      <c r="L14" s="9">
        <v>425</v>
      </c>
      <c r="M14" s="9">
        <v>99820</v>
      </c>
      <c r="N14" s="9">
        <f t="shared" si="2"/>
        <v>250010.43391917812</v>
      </c>
    </row>
    <row r="15" spans="1:14" s="19" customFormat="1" ht="15.6" customHeight="1" x14ac:dyDescent="0.3">
      <c r="A15" s="18">
        <v>4</v>
      </c>
      <c r="B15" s="17" t="s">
        <v>33</v>
      </c>
      <c r="C15" s="16">
        <f t="shared" si="0"/>
        <v>44662</v>
      </c>
      <c r="D15" s="15">
        <v>44256</v>
      </c>
      <c r="E15" s="15">
        <v>47908</v>
      </c>
      <c r="F15" s="12">
        <v>115.34439999999999</v>
      </c>
      <c r="G15" s="14">
        <v>1.4999999999999999E-2</v>
      </c>
      <c r="H15" s="21" t="s">
        <v>0</v>
      </c>
      <c r="I15" s="12">
        <v>106.8642</v>
      </c>
      <c r="J15" s="11">
        <f t="shared" si="1"/>
        <v>-0.18179999999999999</v>
      </c>
      <c r="K15" s="10">
        <v>39628268.807700001</v>
      </c>
      <c r="L15" s="9">
        <v>850</v>
      </c>
      <c r="M15" s="9">
        <v>99960</v>
      </c>
      <c r="N15" s="9">
        <f t="shared" si="2"/>
        <v>-7205286.731999997</v>
      </c>
    </row>
    <row r="16" spans="1:14" x14ac:dyDescent="0.3">
      <c r="A16" s="1"/>
      <c r="B16" s="1"/>
      <c r="C16" s="1"/>
      <c r="D16" s="1"/>
      <c r="E16" s="1"/>
      <c r="F16" s="102"/>
      <c r="G16" s="103"/>
      <c r="H16" s="102"/>
      <c r="I16" s="104"/>
      <c r="J16" s="1"/>
      <c r="K16" s="101"/>
      <c r="L16" s="101"/>
      <c r="M16" s="101"/>
      <c r="N16" s="100"/>
    </row>
    <row r="17" spans="1:14" ht="15.6" hidden="1" customHeight="1" x14ac:dyDescent="0.3">
      <c r="A17" s="95" t="s">
        <v>39</v>
      </c>
      <c r="B17" s="1"/>
      <c r="C17" s="1"/>
      <c r="D17" s="1"/>
      <c r="E17" s="1"/>
      <c r="F17" s="102"/>
      <c r="G17" s="103"/>
      <c r="H17" s="102"/>
      <c r="I17" s="102"/>
      <c r="J17" s="1"/>
      <c r="K17" s="101"/>
      <c r="L17" s="101"/>
      <c r="M17" s="101"/>
      <c r="N17" s="100"/>
    </row>
    <row r="18" spans="1:14" ht="46.95" hidden="1" customHeight="1" x14ac:dyDescent="0.3">
      <c r="A18" s="98" t="s">
        <v>26</v>
      </c>
      <c r="B18" s="98" t="s">
        <v>25</v>
      </c>
      <c r="C18" s="98" t="s">
        <v>24</v>
      </c>
      <c r="D18" s="98" t="s">
        <v>23</v>
      </c>
      <c r="E18" s="98" t="s">
        <v>22</v>
      </c>
      <c r="F18" s="98" t="s">
        <v>21</v>
      </c>
      <c r="G18" s="99" t="s">
        <v>20</v>
      </c>
      <c r="H18" s="98" t="s">
        <v>19</v>
      </c>
      <c r="I18" s="98" t="s">
        <v>18</v>
      </c>
      <c r="J18" s="98" t="s">
        <v>17</v>
      </c>
      <c r="K18" s="97" t="s">
        <v>16</v>
      </c>
      <c r="L18" s="97" t="s">
        <v>15</v>
      </c>
      <c r="M18" s="97" t="s">
        <v>14</v>
      </c>
      <c r="N18" s="96" t="s">
        <v>13</v>
      </c>
    </row>
    <row r="19" spans="1:14" s="7" customFormat="1" ht="15.6" hidden="1" customHeight="1" x14ac:dyDescent="0.3">
      <c r="A19" s="50">
        <v>1</v>
      </c>
      <c r="B19" s="49" t="s">
        <v>8</v>
      </c>
      <c r="C19" s="48">
        <f>$C$2</f>
        <v>44662</v>
      </c>
      <c r="D19" s="47">
        <v>41325</v>
      </c>
      <c r="E19" s="47">
        <v>44247</v>
      </c>
      <c r="F19" s="45" t="e">
        <f>#REF!</f>
        <v>#REF!</v>
      </c>
      <c r="G19" s="64" t="e">
        <f>#REF!</f>
        <v>#REF!</v>
      </c>
      <c r="H19" s="63" t="e">
        <f>#REF!</f>
        <v>#REF!</v>
      </c>
      <c r="I19" s="45" t="e">
        <f>#REF!</f>
        <v>#REF!</v>
      </c>
      <c r="J19" s="44" t="e">
        <f>ROUND(N19/K19,4)</f>
        <v>#REF!</v>
      </c>
      <c r="K19" s="43">
        <v>18460455.1613</v>
      </c>
      <c r="L19" s="42">
        <v>2000</v>
      </c>
      <c r="M19" s="42" t="e">
        <f>#REF!</f>
        <v>#REF!</v>
      </c>
      <c r="N19" s="42" t="e">
        <f>L19*M19*(I19-F19)%</f>
        <v>#REF!</v>
      </c>
    </row>
    <row r="20" spans="1:14" s="7" customFormat="1" ht="15.6" hidden="1" customHeight="1" x14ac:dyDescent="0.3">
      <c r="A20" s="50">
        <v>1</v>
      </c>
      <c r="B20" s="49" t="s">
        <v>11</v>
      </c>
      <c r="C20" s="48">
        <f>$C$2</f>
        <v>44662</v>
      </c>
      <c r="D20" s="47">
        <v>42446</v>
      </c>
      <c r="E20" s="47">
        <v>46098</v>
      </c>
      <c r="F20" s="45">
        <f>F7</f>
        <v>102.7</v>
      </c>
      <c r="G20" s="64">
        <f>G7</f>
        <v>1.5E-3</v>
      </c>
      <c r="H20" s="63" t="s">
        <v>0</v>
      </c>
      <c r="I20" s="45">
        <f>I7</f>
        <v>101.90689999999999</v>
      </c>
      <c r="J20" s="44">
        <f>ROUND(N20/K20,4)</f>
        <v>-0.11310000000000001</v>
      </c>
      <c r="K20" s="43">
        <v>18397476.333299998</v>
      </c>
      <c r="L20" s="42">
        <v>52500</v>
      </c>
      <c r="M20" s="42">
        <f>M7</f>
        <v>4999</v>
      </c>
      <c r="N20" s="42">
        <f>L20*M20*(I20-F20)%</f>
        <v>-2081471.1225000257</v>
      </c>
    </row>
    <row r="21" spans="1:14" s="7" customFormat="1" ht="15.6" hidden="1" customHeight="1" x14ac:dyDescent="0.3">
      <c r="A21" s="50">
        <v>1</v>
      </c>
      <c r="B21" s="49" t="s">
        <v>37</v>
      </c>
      <c r="C21" s="48">
        <f>$C$2</f>
        <v>44662</v>
      </c>
      <c r="D21" s="47">
        <v>43165</v>
      </c>
      <c r="E21" s="47">
        <v>44991</v>
      </c>
      <c r="F21" s="45">
        <v>99.221635880026099</v>
      </c>
      <c r="G21" s="64">
        <v>1.5E-3</v>
      </c>
      <c r="H21" s="63" t="s">
        <v>0</v>
      </c>
      <c r="I21" s="45">
        <v>98.98288101887978</v>
      </c>
      <c r="J21" s="44">
        <f>ROUND(N21/K21,4)</f>
        <v>-4.1999999999999997E-3</v>
      </c>
      <c r="K21" s="43">
        <v>40154909.262500003</v>
      </c>
      <c r="L21" s="42">
        <v>14000</v>
      </c>
      <c r="M21" s="42">
        <v>5000</v>
      </c>
      <c r="N21" s="42">
        <f>L21*M21*(I21-F21)%</f>
        <v>-167128.4028024232</v>
      </c>
    </row>
    <row r="22" spans="1:14" s="7" customFormat="1" ht="15.6" hidden="1" customHeight="1" x14ac:dyDescent="0.3">
      <c r="A22" s="50">
        <v>1</v>
      </c>
      <c r="B22" s="49" t="s">
        <v>30</v>
      </c>
      <c r="C22" s="48">
        <f>$C$2</f>
        <v>44662</v>
      </c>
      <c r="D22" s="47">
        <v>42934</v>
      </c>
      <c r="E22" s="47">
        <v>44760</v>
      </c>
      <c r="F22" s="45">
        <f>F9</f>
        <v>102.43899999999999</v>
      </c>
      <c r="G22" s="64">
        <f>G9</f>
        <v>1.4999999999999999E-2</v>
      </c>
      <c r="H22" s="63" t="s">
        <v>0</v>
      </c>
      <c r="I22" s="45">
        <f>I9</f>
        <v>101.30419999999999</v>
      </c>
      <c r="J22" s="44">
        <f>ROUND(N22/K22,4)</f>
        <v>-1.09E-2</v>
      </c>
      <c r="K22" s="43">
        <v>18153171.964400001</v>
      </c>
      <c r="L22" s="42">
        <v>10000</v>
      </c>
      <c r="M22" s="42">
        <f>M9</f>
        <v>1750</v>
      </c>
      <c r="N22" s="42">
        <f>L22*M22*(I22-F22)%</f>
        <v>-198589.99999999974</v>
      </c>
    </row>
    <row r="23" spans="1:14" s="7" customFormat="1" ht="15.6" hidden="1" customHeight="1" x14ac:dyDescent="0.3">
      <c r="A23" s="50">
        <v>3</v>
      </c>
      <c r="B23" s="49" t="s">
        <v>31</v>
      </c>
      <c r="C23" s="48">
        <f>$C$2</f>
        <v>44662</v>
      </c>
      <c r="D23" s="47">
        <v>41912</v>
      </c>
      <c r="E23" s="47">
        <v>45565</v>
      </c>
      <c r="F23" s="45">
        <v>97.746300000000005</v>
      </c>
      <c r="G23" s="64">
        <v>1.5E-3</v>
      </c>
      <c r="H23" s="63" t="s">
        <v>0</v>
      </c>
      <c r="I23" s="45">
        <v>97.249151801255465</v>
      </c>
      <c r="J23" s="44">
        <f>ROUND(N23/K23,4)</f>
        <v>-2.5700000000000001E-2</v>
      </c>
      <c r="K23" s="43">
        <v>37716058.631999999</v>
      </c>
      <c r="L23" s="42">
        <v>39000</v>
      </c>
      <c r="M23" s="42">
        <v>4991</v>
      </c>
      <c r="N23" s="42">
        <f>L23*M23*(I23-F23)%</f>
        <v>-967693.99737425975</v>
      </c>
    </row>
    <row r="24" spans="1:14" s="7" customFormat="1" ht="15.75" customHeight="1" x14ac:dyDescent="0.3">
      <c r="A24" s="50"/>
      <c r="B24" s="49"/>
      <c r="C24" s="48"/>
      <c r="D24" s="47"/>
      <c r="E24" s="47"/>
      <c r="F24" s="45"/>
      <c r="G24" s="64"/>
      <c r="H24" s="63"/>
      <c r="I24" s="45"/>
      <c r="J24" s="44"/>
      <c r="K24" s="43"/>
      <c r="L24" s="42"/>
      <c r="M24" s="42"/>
      <c r="N24" s="42"/>
    </row>
    <row r="25" spans="1:14" s="7" customFormat="1" ht="15.75" customHeight="1" x14ac:dyDescent="0.3">
      <c r="A25" s="95" t="s">
        <v>38</v>
      </c>
      <c r="B25" s="49"/>
      <c r="C25" s="48"/>
      <c r="D25" s="47"/>
      <c r="E25" s="47"/>
      <c r="F25" s="45"/>
      <c r="G25" s="64"/>
      <c r="H25" s="63"/>
      <c r="I25" s="45"/>
      <c r="J25" s="44"/>
      <c r="K25" s="43"/>
      <c r="L25" s="42"/>
      <c r="M25" s="42"/>
      <c r="N25" s="42"/>
    </row>
    <row r="26" spans="1:14" ht="46.8" x14ac:dyDescent="0.3">
      <c r="A26" s="93" t="s">
        <v>26</v>
      </c>
      <c r="B26" s="93" t="s">
        <v>25</v>
      </c>
      <c r="C26" s="93" t="s">
        <v>24</v>
      </c>
      <c r="D26" s="93" t="s">
        <v>23</v>
      </c>
      <c r="E26" s="93" t="s">
        <v>22</v>
      </c>
      <c r="F26" s="93" t="s">
        <v>21</v>
      </c>
      <c r="G26" s="94" t="s">
        <v>20</v>
      </c>
      <c r="H26" s="93" t="s">
        <v>19</v>
      </c>
      <c r="I26" s="93" t="s">
        <v>18</v>
      </c>
      <c r="J26" s="93" t="s">
        <v>17</v>
      </c>
      <c r="K26" s="92" t="s">
        <v>16</v>
      </c>
      <c r="L26" s="92" t="s">
        <v>15</v>
      </c>
      <c r="M26" s="92" t="s">
        <v>14</v>
      </c>
      <c r="N26" s="60" t="s">
        <v>13</v>
      </c>
    </row>
    <row r="27" spans="1:14" s="7" customFormat="1" ht="13.5" hidden="1" customHeight="1" x14ac:dyDescent="0.3">
      <c r="A27" s="18">
        <v>1</v>
      </c>
      <c r="B27" s="17" t="s">
        <v>37</v>
      </c>
      <c r="C27" s="16">
        <f t="shared" ref="C27:C32" si="3">$C$2</f>
        <v>44662</v>
      </c>
      <c r="D27" s="15">
        <v>43165</v>
      </c>
      <c r="E27" s="15">
        <f>E8</f>
        <v>45175</v>
      </c>
      <c r="F27" s="12">
        <f>F8</f>
        <v>102.41630000000001</v>
      </c>
      <c r="G27" s="14">
        <f>G8</f>
        <v>1.4999999999999999E-2</v>
      </c>
      <c r="H27" s="21" t="s">
        <v>0</v>
      </c>
      <c r="I27" s="12">
        <f>I8</f>
        <v>101.12130000000001</v>
      </c>
      <c r="J27" s="110">
        <f t="shared" ref="J27:J32" si="4">ROUND(N27/K27,4)</f>
        <v>-8.3999999999999995E-3</v>
      </c>
      <c r="K27" s="32">
        <v>85005970.928900003</v>
      </c>
      <c r="L27" s="109">
        <v>22000</v>
      </c>
      <c r="M27" s="9">
        <v>2499.67</v>
      </c>
      <c r="N27" s="9">
        <f t="shared" ref="N27:N32" si="5">L27*M27*(I27-F27)%</f>
        <v>-712155.98300000094</v>
      </c>
    </row>
    <row r="28" spans="1:14" s="7" customFormat="1" ht="1.5" hidden="1" customHeight="1" x14ac:dyDescent="0.3">
      <c r="A28" s="18">
        <v>1</v>
      </c>
      <c r="B28" s="17" t="s">
        <v>34</v>
      </c>
      <c r="C28" s="16">
        <f t="shared" si="3"/>
        <v>44662</v>
      </c>
      <c r="D28" s="15">
        <v>43907</v>
      </c>
      <c r="E28" s="15">
        <v>47559</v>
      </c>
      <c r="F28" s="12">
        <f>F11</f>
        <v>101.5</v>
      </c>
      <c r="G28" s="14">
        <f>G11</f>
        <v>1.4999999999999999E-2</v>
      </c>
      <c r="H28" s="21" t="str">
        <f>H11</f>
        <v>Markup</v>
      </c>
      <c r="I28" s="12">
        <f>+I11</f>
        <v>96.896500000000003</v>
      </c>
      <c r="J28" s="110">
        <f t="shared" si="4"/>
        <v>-1.54E-2</v>
      </c>
      <c r="K28" s="32">
        <v>89690913.921399996</v>
      </c>
      <c r="L28" s="109">
        <v>30</v>
      </c>
      <c r="M28" s="9">
        <f>M11</f>
        <v>1000000</v>
      </c>
      <c r="N28" s="9">
        <f t="shared" si="5"/>
        <v>-1381049.9999999988</v>
      </c>
    </row>
    <row r="29" spans="1:14" s="7" customFormat="1" ht="15.6" hidden="1" customHeight="1" x14ac:dyDescent="0.3">
      <c r="A29" s="18">
        <v>2</v>
      </c>
      <c r="B29" s="17" t="s">
        <v>37</v>
      </c>
      <c r="C29" s="16">
        <f t="shared" si="3"/>
        <v>44662</v>
      </c>
      <c r="D29" s="15">
        <v>43165</v>
      </c>
      <c r="E29" s="15">
        <v>44991</v>
      </c>
      <c r="F29" s="12">
        <f>+F8</f>
        <v>102.41630000000001</v>
      </c>
      <c r="G29" s="14">
        <f>+G8</f>
        <v>1.4999999999999999E-2</v>
      </c>
      <c r="H29" s="21" t="s">
        <v>0</v>
      </c>
      <c r="I29" s="12">
        <f>+I8</f>
        <v>101.12130000000001</v>
      </c>
      <c r="J29" s="110">
        <f t="shared" si="4"/>
        <v>-1.06E-2</v>
      </c>
      <c r="K29" s="10">
        <f>+K28</f>
        <v>89690913.921399996</v>
      </c>
      <c r="L29" s="109">
        <v>22000</v>
      </c>
      <c r="M29" s="9">
        <v>3333</v>
      </c>
      <c r="N29" s="9">
        <f t="shared" si="5"/>
        <v>-949571.70000000123</v>
      </c>
    </row>
    <row r="30" spans="1:14" s="7" customFormat="1" hidden="1" x14ac:dyDescent="0.3">
      <c r="A30" s="18">
        <v>3</v>
      </c>
      <c r="B30" s="17" t="s">
        <v>12</v>
      </c>
      <c r="C30" s="16">
        <f t="shared" si="3"/>
        <v>44662</v>
      </c>
      <c r="D30" s="15">
        <f t="shared" ref="D30:I30" si="6">D34</f>
        <v>43054</v>
      </c>
      <c r="E30" s="15">
        <f t="shared" si="6"/>
        <v>44515</v>
      </c>
      <c r="F30" s="12">
        <f t="shared" si="6"/>
        <v>98.741938795994429</v>
      </c>
      <c r="G30" s="39">
        <f t="shared" si="6"/>
        <v>-0.01</v>
      </c>
      <c r="H30" s="12" t="str">
        <f t="shared" si="6"/>
        <v>Markdown</v>
      </c>
      <c r="I30" s="12">
        <f t="shared" si="6"/>
        <v>99.068021797297007</v>
      </c>
      <c r="J30" s="110">
        <f t="shared" si="4"/>
        <v>2.0000000000000001E-4</v>
      </c>
      <c r="K30" s="32">
        <v>202600078.71950001</v>
      </c>
      <c r="L30" s="109">
        <v>500</v>
      </c>
      <c r="M30" s="9">
        <f>M34</f>
        <v>29053</v>
      </c>
      <c r="N30" s="9">
        <f t="shared" si="5"/>
        <v>47368.447184219018</v>
      </c>
    </row>
    <row r="31" spans="1:14" s="7" customFormat="1" ht="15.6" hidden="1" customHeight="1" x14ac:dyDescent="0.3">
      <c r="A31" s="30">
        <v>2</v>
      </c>
      <c r="B31" s="29" t="s">
        <v>9</v>
      </c>
      <c r="C31" s="28">
        <f t="shared" si="3"/>
        <v>44662</v>
      </c>
      <c r="D31" s="27">
        <v>42768</v>
      </c>
      <c r="E31" s="27">
        <v>44959</v>
      </c>
      <c r="F31" s="24">
        <f>F10</f>
        <v>92</v>
      </c>
      <c r="G31" s="59">
        <f>G10</f>
        <v>1.4999999999999999E-2</v>
      </c>
      <c r="H31" s="91" t="str">
        <f>H10</f>
        <v>Markup</v>
      </c>
      <c r="I31" s="24">
        <f>I10</f>
        <v>90.560196634334673</v>
      </c>
      <c r="J31" s="114">
        <f t="shared" si="4"/>
        <v>-1.9E-3</v>
      </c>
      <c r="K31" s="32">
        <v>150335884.76519999</v>
      </c>
      <c r="L31" s="113">
        <v>480</v>
      </c>
      <c r="M31" s="23">
        <f>M10</f>
        <v>41667</v>
      </c>
      <c r="N31" s="23">
        <f t="shared" si="5"/>
        <v>-287962.97681845044</v>
      </c>
    </row>
    <row r="32" spans="1:14" s="19" customFormat="1" ht="15.6" hidden="1" customHeight="1" x14ac:dyDescent="0.3">
      <c r="A32" s="18">
        <v>2</v>
      </c>
      <c r="B32" s="17" t="s">
        <v>36</v>
      </c>
      <c r="C32" s="16">
        <f t="shared" si="3"/>
        <v>44662</v>
      </c>
      <c r="D32" s="15">
        <v>43213</v>
      </c>
      <c r="E32" s="15">
        <v>46866</v>
      </c>
      <c r="F32" s="12">
        <v>108.9524</v>
      </c>
      <c r="G32" s="14">
        <v>1.4999999999999999E-2</v>
      </c>
      <c r="H32" s="12" t="s">
        <v>0</v>
      </c>
      <c r="I32" s="12">
        <v>102.6263</v>
      </c>
      <c r="J32" s="110">
        <f t="shared" si="4"/>
        <v>-0.12859999999999999</v>
      </c>
      <c r="K32" s="32">
        <v>85005970.928900003</v>
      </c>
      <c r="L32" s="109">
        <v>1730</v>
      </c>
      <c r="M32" s="9">
        <v>99860</v>
      </c>
      <c r="N32" s="9">
        <f t="shared" si="5"/>
        <v>-10928831.185799995</v>
      </c>
    </row>
    <row r="33" spans="1:14" s="65" customFormat="1" ht="15.75" hidden="1" customHeight="1" x14ac:dyDescent="0.3">
      <c r="A33" s="89"/>
      <c r="B33" s="88"/>
      <c r="C33" s="87"/>
      <c r="D33" s="86"/>
      <c r="E33" s="86"/>
      <c r="F33" s="83"/>
      <c r="G33" s="85"/>
      <c r="H33" s="84"/>
      <c r="I33" s="83"/>
      <c r="J33" s="82"/>
      <c r="K33" s="68"/>
      <c r="L33" s="80"/>
      <c r="M33" s="80"/>
      <c r="N33" s="80"/>
    </row>
    <row r="34" spans="1:14" s="65" customFormat="1" hidden="1" x14ac:dyDescent="0.3">
      <c r="A34" s="75">
        <v>1</v>
      </c>
      <c r="B34" s="74" t="s">
        <v>12</v>
      </c>
      <c r="C34" s="73">
        <f>$C$2</f>
        <v>44662</v>
      </c>
      <c r="D34" s="72">
        <v>43054</v>
      </c>
      <c r="E34" s="72">
        <v>44515</v>
      </c>
      <c r="F34" s="78">
        <v>98.741938795994429</v>
      </c>
      <c r="G34" s="79">
        <v>-0.01</v>
      </c>
      <c r="H34" s="76" t="s">
        <v>2</v>
      </c>
      <c r="I34" s="78">
        <v>99.068021797297007</v>
      </c>
      <c r="J34" s="112">
        <f>ROUND(N34/K34,4)</f>
        <v>4.4000000000000003E-3</v>
      </c>
      <c r="K34" s="68">
        <v>74941759.254899994</v>
      </c>
      <c r="L34" s="111">
        <v>3450</v>
      </c>
      <c r="M34" s="67">
        <v>29053</v>
      </c>
      <c r="N34" s="67">
        <f>L34*M34*(I34-F34)%</f>
        <v>326842.28557111119</v>
      </c>
    </row>
    <row r="35" spans="1:14" s="65" customFormat="1" ht="15.6" hidden="1" customHeight="1" x14ac:dyDescent="0.3">
      <c r="A35" s="75">
        <v>2</v>
      </c>
      <c r="B35" s="74" t="s">
        <v>9</v>
      </c>
      <c r="C35" s="73">
        <f>$C$2</f>
        <v>44662</v>
      </c>
      <c r="D35" s="72">
        <v>42768</v>
      </c>
      <c r="E35" s="72">
        <v>44959</v>
      </c>
      <c r="F35" s="69">
        <f>F10</f>
        <v>92</v>
      </c>
      <c r="G35" s="77">
        <f>G10</f>
        <v>1.4999999999999999E-2</v>
      </c>
      <c r="H35" s="76" t="str">
        <f>H10</f>
        <v>Markup</v>
      </c>
      <c r="I35" s="69">
        <f>I10</f>
        <v>90.560196634334673</v>
      </c>
      <c r="J35" s="112">
        <f>ROUND(N35/K35,4)</f>
        <v>-8.2000000000000007E-3</v>
      </c>
      <c r="K35" s="68">
        <v>72838297.251000002</v>
      </c>
      <c r="L35" s="111">
        <v>1000</v>
      </c>
      <c r="M35" s="67">
        <f>M10</f>
        <v>41667</v>
      </c>
      <c r="N35" s="66">
        <f>L35*M35*(I35-F35)%</f>
        <v>-599922.86837177176</v>
      </c>
    </row>
    <row r="36" spans="1:14" s="65" customFormat="1" ht="15.6" hidden="1" customHeight="1" x14ac:dyDescent="0.3">
      <c r="A36" s="75">
        <v>2</v>
      </c>
      <c r="B36" s="74" t="s">
        <v>4</v>
      </c>
      <c r="C36" s="73">
        <f>C35</f>
        <v>44662</v>
      </c>
      <c r="D36" s="72">
        <v>43839</v>
      </c>
      <c r="E36" s="72">
        <v>47492</v>
      </c>
      <c r="F36" s="69">
        <v>99.595304073382522</v>
      </c>
      <c r="G36" s="71">
        <v>-1.5E-3</v>
      </c>
      <c r="H36" s="70" t="s">
        <v>2</v>
      </c>
      <c r="I36" s="69">
        <v>100.59486125493441</v>
      </c>
      <c r="J36" s="112">
        <f>ROUND(N36/K36,4)</f>
        <v>5.2900000000000003E-2</v>
      </c>
      <c r="K36" s="68">
        <v>67035065.775899999</v>
      </c>
      <c r="L36" s="111">
        <v>355</v>
      </c>
      <c r="M36" s="67">
        <v>1000000</v>
      </c>
      <c r="N36" s="66">
        <f>L36*M36*(I36-F36)%</f>
        <v>3548427.9945092197</v>
      </c>
    </row>
    <row r="37" spans="1:14" s="7" customFormat="1" ht="15.6" customHeight="1" x14ac:dyDescent="0.3">
      <c r="A37" s="30">
        <v>1</v>
      </c>
      <c r="B37" s="29" t="s">
        <v>43</v>
      </c>
      <c r="C37" s="28">
        <f>$C$2</f>
        <v>44662</v>
      </c>
      <c r="D37" s="27">
        <v>44469</v>
      </c>
      <c r="E37" s="27">
        <v>48121</v>
      </c>
      <c r="F37" s="25">
        <f>+F7</f>
        <v>102.7</v>
      </c>
      <c r="G37" s="35">
        <v>1.5E-3</v>
      </c>
      <c r="H37" s="91" t="s">
        <v>0</v>
      </c>
      <c r="I37" s="25">
        <f>+I7</f>
        <v>101.90689999999999</v>
      </c>
      <c r="J37" s="114">
        <f>ROUND(N37/K37,4)</f>
        <v>-4.7199999999999999E-2</v>
      </c>
      <c r="K37" s="90">
        <v>83960760.211999997</v>
      </c>
      <c r="L37" s="113">
        <v>100000</v>
      </c>
      <c r="M37" s="23">
        <v>4999</v>
      </c>
      <c r="N37" s="23">
        <f>L37*M37*(I37-F37)%</f>
        <v>-3964706.9000000488</v>
      </c>
    </row>
    <row r="38" spans="1:14" s="19" customFormat="1" ht="15.75" customHeight="1" x14ac:dyDescent="0.3">
      <c r="A38" s="18">
        <v>2</v>
      </c>
      <c r="B38" s="17" t="s">
        <v>34</v>
      </c>
      <c r="C38" s="16">
        <f>$C$2</f>
        <v>44662</v>
      </c>
      <c r="D38" s="15">
        <f t="shared" ref="D38:I38" si="7">+D11</f>
        <v>43907</v>
      </c>
      <c r="E38" s="15">
        <f t="shared" si="7"/>
        <v>47559</v>
      </c>
      <c r="F38" s="12">
        <f t="shared" si="7"/>
        <v>101.5</v>
      </c>
      <c r="G38" s="35">
        <f t="shared" si="7"/>
        <v>1.4999999999999999E-2</v>
      </c>
      <c r="H38" s="15" t="str">
        <f t="shared" si="7"/>
        <v>Markup</v>
      </c>
      <c r="I38" s="12">
        <f t="shared" si="7"/>
        <v>96.896500000000003</v>
      </c>
      <c r="J38" s="11">
        <f>ROUND(N38/K38,4)</f>
        <v>-1.6400000000000001E-2</v>
      </c>
      <c r="K38" s="32">
        <v>83960760.211999997</v>
      </c>
      <c r="L38" s="9">
        <v>30</v>
      </c>
      <c r="M38" s="9">
        <v>1000000</v>
      </c>
      <c r="N38" s="9">
        <f>L38*M38*(I38-F38)%</f>
        <v>-1381049.9999999988</v>
      </c>
    </row>
    <row r="39" spans="1:14" s="7" customFormat="1" x14ac:dyDescent="0.3">
      <c r="A39" s="50"/>
      <c r="B39" s="49"/>
      <c r="C39" s="48"/>
      <c r="D39" s="47"/>
      <c r="E39" s="47"/>
      <c r="F39" s="45"/>
      <c r="G39" s="64"/>
      <c r="H39" s="63"/>
      <c r="I39" s="45"/>
      <c r="J39" s="44"/>
      <c r="K39" s="42"/>
      <c r="L39" s="42"/>
      <c r="M39" s="42"/>
      <c r="N39" s="42"/>
    </row>
    <row r="40" spans="1:14" x14ac:dyDescent="0.3">
      <c r="A40" s="55" t="s">
        <v>35</v>
      </c>
    </row>
    <row r="41" spans="1:14" ht="46.8" x14ac:dyDescent="0.3">
      <c r="A41" s="53" t="s">
        <v>26</v>
      </c>
      <c r="B41" s="53" t="s">
        <v>25</v>
      </c>
      <c r="C41" s="53" t="s">
        <v>24</v>
      </c>
      <c r="D41" s="53" t="s">
        <v>23</v>
      </c>
      <c r="E41" s="53" t="s">
        <v>22</v>
      </c>
      <c r="F41" s="53" t="s">
        <v>21</v>
      </c>
      <c r="G41" s="54" t="s">
        <v>20</v>
      </c>
      <c r="H41" s="53" t="s">
        <v>19</v>
      </c>
      <c r="I41" s="53" t="s">
        <v>18</v>
      </c>
      <c r="J41" s="53" t="s">
        <v>17</v>
      </c>
      <c r="K41" s="52" t="s">
        <v>16</v>
      </c>
      <c r="L41" s="52" t="s">
        <v>15</v>
      </c>
      <c r="M41" s="52" t="s">
        <v>14</v>
      </c>
      <c r="N41" s="62" t="s">
        <v>13</v>
      </c>
    </row>
    <row r="42" spans="1:14" s="7" customFormat="1" ht="15.6" hidden="1" customHeight="1" x14ac:dyDescent="0.3">
      <c r="A42" s="18">
        <v>1</v>
      </c>
      <c r="B42" s="17" t="s">
        <v>11</v>
      </c>
      <c r="C42" s="16">
        <f t="shared" ref="C42:C49" si="8">$C$2</f>
        <v>44662</v>
      </c>
      <c r="D42" s="15">
        <v>42446</v>
      </c>
      <c r="E42" s="15">
        <v>46098</v>
      </c>
      <c r="F42" s="12">
        <f>F7</f>
        <v>102.7</v>
      </c>
      <c r="G42" s="39">
        <f>G7</f>
        <v>1.5E-3</v>
      </c>
      <c r="H42" s="21" t="str">
        <f>H7</f>
        <v>Markup</v>
      </c>
      <c r="I42" s="12">
        <f>I7</f>
        <v>101.90689999999999</v>
      </c>
      <c r="J42" s="11">
        <f t="shared" ref="J42:J49" si="9">ROUND(N42/K42,4)</f>
        <v>-1.54E-2</v>
      </c>
      <c r="K42" s="9">
        <v>12900609.9385</v>
      </c>
      <c r="L42" s="9">
        <v>5000</v>
      </c>
      <c r="M42" s="9">
        <f>M7</f>
        <v>4999</v>
      </c>
      <c r="N42" s="31">
        <f t="shared" ref="N42:N49" si="10">L42*M42*(I42-F42)%</f>
        <v>-198235.34500000245</v>
      </c>
    </row>
    <row r="43" spans="1:14" s="7" customFormat="1" ht="15.75" customHeight="1" x14ac:dyDescent="0.3">
      <c r="A43" s="30">
        <v>1</v>
      </c>
      <c r="B43" s="29" t="s">
        <v>34</v>
      </c>
      <c r="C43" s="28">
        <f t="shared" si="8"/>
        <v>44662</v>
      </c>
      <c r="D43" s="27">
        <f t="shared" ref="D43:I43" si="11">D11</f>
        <v>43907</v>
      </c>
      <c r="E43" s="27">
        <f t="shared" si="11"/>
        <v>47559</v>
      </c>
      <c r="F43" s="25">
        <f t="shared" si="11"/>
        <v>101.5</v>
      </c>
      <c r="G43" s="61">
        <f t="shared" si="11"/>
        <v>1.4999999999999999E-2</v>
      </c>
      <c r="H43" s="27" t="str">
        <f t="shared" si="11"/>
        <v>Markup</v>
      </c>
      <c r="I43" s="25">
        <f t="shared" si="11"/>
        <v>96.896500000000003</v>
      </c>
      <c r="J43" s="24">
        <f t="shared" si="9"/>
        <v>-5.0599999999999999E-2</v>
      </c>
      <c r="K43" s="9">
        <v>18190597.327599999</v>
      </c>
      <c r="L43" s="23">
        <v>20</v>
      </c>
      <c r="M43" s="23">
        <f>M11</f>
        <v>1000000</v>
      </c>
      <c r="N43" s="22">
        <f t="shared" si="10"/>
        <v>-920699.9999999993</v>
      </c>
    </row>
    <row r="44" spans="1:14" s="19" customFormat="1" x14ac:dyDescent="0.3">
      <c r="A44" s="18">
        <v>2</v>
      </c>
      <c r="B44" s="17" t="s">
        <v>30</v>
      </c>
      <c r="C44" s="16">
        <f t="shared" si="8"/>
        <v>44662</v>
      </c>
      <c r="D44" s="15">
        <v>42934</v>
      </c>
      <c r="E44" s="15">
        <f>E9</f>
        <v>45125</v>
      </c>
      <c r="F44" s="12">
        <f>+F9</f>
        <v>102.43899999999999</v>
      </c>
      <c r="G44" s="14">
        <f>G9</f>
        <v>1.4999999999999999E-2</v>
      </c>
      <c r="H44" s="21" t="s">
        <v>0</v>
      </c>
      <c r="I44" s="12">
        <f>+I9</f>
        <v>101.30419999999999</v>
      </c>
      <c r="J44" s="11">
        <f t="shared" si="9"/>
        <v>-1.8599999999999998E-2</v>
      </c>
      <c r="K44" s="9">
        <v>18190597.327599999</v>
      </c>
      <c r="L44" s="32">
        <v>17000</v>
      </c>
      <c r="M44" s="32">
        <f>M9</f>
        <v>1750</v>
      </c>
      <c r="N44" s="9">
        <f t="shared" si="10"/>
        <v>-337602.99999999953</v>
      </c>
    </row>
    <row r="45" spans="1:14" s="19" customFormat="1" hidden="1" x14ac:dyDescent="0.3">
      <c r="A45" s="18">
        <v>2</v>
      </c>
      <c r="B45" s="17" t="s">
        <v>29</v>
      </c>
      <c r="C45" s="16">
        <f t="shared" si="8"/>
        <v>44662</v>
      </c>
      <c r="D45" s="15">
        <v>42727</v>
      </c>
      <c r="E45" s="15">
        <v>46379</v>
      </c>
      <c r="F45" s="12">
        <v>100</v>
      </c>
      <c r="G45" s="14">
        <v>7.4999999999999997E-3</v>
      </c>
      <c r="H45" s="21" t="s">
        <v>0</v>
      </c>
      <c r="I45" s="12">
        <v>96.942099999999996</v>
      </c>
      <c r="J45" s="11">
        <f t="shared" si="9"/>
        <v>-0.1394</v>
      </c>
      <c r="K45" s="56">
        <v>12047074.527100001</v>
      </c>
      <c r="L45" s="32">
        <v>550</v>
      </c>
      <c r="M45" s="32">
        <f>M13</f>
        <v>99840</v>
      </c>
      <c r="N45" s="9">
        <f t="shared" si="10"/>
        <v>-1679154.048000002</v>
      </c>
    </row>
    <row r="46" spans="1:14" s="19" customFormat="1" ht="15.6" hidden="1" customHeight="1" x14ac:dyDescent="0.3">
      <c r="A46" s="18">
        <v>2</v>
      </c>
      <c r="B46" s="17" t="s">
        <v>5</v>
      </c>
      <c r="C46" s="16">
        <f t="shared" si="8"/>
        <v>44662</v>
      </c>
      <c r="D46" s="15">
        <v>42419</v>
      </c>
      <c r="E46" s="15">
        <v>46072</v>
      </c>
      <c r="F46" s="12">
        <f>F14</f>
        <v>96.321689848909429</v>
      </c>
      <c r="G46" s="39">
        <f>G14</f>
        <v>-1.5E-3</v>
      </c>
      <c r="H46" s="21" t="s">
        <v>0</v>
      </c>
      <c r="I46" s="12">
        <f>I14</f>
        <v>96.911010470544085</v>
      </c>
      <c r="J46" s="11">
        <f t="shared" si="9"/>
        <v>2.2800000000000001E-2</v>
      </c>
      <c r="K46" s="9">
        <v>12900609.9385</v>
      </c>
      <c r="L46" s="9">
        <v>500</v>
      </c>
      <c r="M46" s="9">
        <f>M14</f>
        <v>99820</v>
      </c>
      <c r="N46" s="9">
        <f t="shared" si="10"/>
        <v>294129.92225785658</v>
      </c>
    </row>
    <row r="47" spans="1:14" s="19" customFormat="1" ht="15.6" customHeight="1" x14ac:dyDescent="0.3">
      <c r="A47" s="18">
        <v>3</v>
      </c>
      <c r="B47" s="17" t="s">
        <v>33</v>
      </c>
      <c r="C47" s="16">
        <f t="shared" si="8"/>
        <v>44662</v>
      </c>
      <c r="D47" s="15">
        <f>D15</f>
        <v>44256</v>
      </c>
      <c r="E47" s="15">
        <f>E15</f>
        <v>47908</v>
      </c>
      <c r="F47" s="12">
        <f>F15</f>
        <v>115.34439999999999</v>
      </c>
      <c r="G47" s="14">
        <f>G15</f>
        <v>1.4999999999999999E-2</v>
      </c>
      <c r="H47" s="21" t="s">
        <v>0</v>
      </c>
      <c r="I47" s="12">
        <f>I15</f>
        <v>106.8642</v>
      </c>
      <c r="J47" s="11">
        <f t="shared" si="9"/>
        <v>-0.18640000000000001</v>
      </c>
      <c r="K47" s="9">
        <v>18190597.327599999</v>
      </c>
      <c r="L47" s="9">
        <v>400</v>
      </c>
      <c r="M47" s="9">
        <f>M15</f>
        <v>99960</v>
      </c>
      <c r="N47" s="9">
        <f t="shared" si="10"/>
        <v>-3390723.1679999982</v>
      </c>
    </row>
    <row r="48" spans="1:14" s="19" customFormat="1" ht="15.6" customHeight="1" x14ac:dyDescent="0.3">
      <c r="A48" s="18">
        <v>4</v>
      </c>
      <c r="B48" s="17" t="s">
        <v>3</v>
      </c>
      <c r="C48" s="16">
        <f t="shared" si="8"/>
        <v>44662</v>
      </c>
      <c r="D48" s="15">
        <v>44515</v>
      </c>
      <c r="E48" s="15">
        <v>44972</v>
      </c>
      <c r="F48" s="12">
        <v>99.110900000000001</v>
      </c>
      <c r="G48" s="14">
        <v>-0.01</v>
      </c>
      <c r="H48" s="21" t="s">
        <v>2</v>
      </c>
      <c r="I48" s="12">
        <v>99.896900000000002</v>
      </c>
      <c r="J48" s="11">
        <f t="shared" si="9"/>
        <v>1.5100000000000001E-2</v>
      </c>
      <c r="K48" s="9">
        <v>18190597.327599999</v>
      </c>
      <c r="L48" s="9">
        <v>35</v>
      </c>
      <c r="M48" s="9">
        <v>1000000</v>
      </c>
      <c r="N48" s="9">
        <f t="shared" si="10"/>
        <v>275100.00000000047</v>
      </c>
    </row>
    <row r="49" spans="1:14" s="7" customFormat="1" ht="15.6" customHeight="1" x14ac:dyDescent="0.3">
      <c r="A49" s="18">
        <v>5</v>
      </c>
      <c r="B49" s="17" t="s">
        <v>43</v>
      </c>
      <c r="C49" s="16">
        <f t="shared" si="8"/>
        <v>44662</v>
      </c>
      <c r="D49" s="15">
        <v>44469</v>
      </c>
      <c r="E49" s="15">
        <v>48121</v>
      </c>
      <c r="F49" s="12">
        <f>+F7</f>
        <v>102.7</v>
      </c>
      <c r="G49" s="14">
        <v>1.5E-3</v>
      </c>
      <c r="H49" s="21" t="s">
        <v>0</v>
      </c>
      <c r="I49" s="12">
        <f>+I7</f>
        <v>101.90689999999999</v>
      </c>
      <c r="J49" s="11">
        <f t="shared" si="9"/>
        <v>-1.09E-2</v>
      </c>
      <c r="K49" s="9">
        <v>18190597.327599999</v>
      </c>
      <c r="L49" s="9">
        <v>5000</v>
      </c>
      <c r="M49" s="9">
        <v>4999</v>
      </c>
      <c r="N49" s="9">
        <f t="shared" si="10"/>
        <v>-198235.34500000245</v>
      </c>
    </row>
    <row r="51" spans="1:14" x14ac:dyDescent="0.3">
      <c r="A51" s="55" t="s">
        <v>32</v>
      </c>
    </row>
    <row r="52" spans="1:14" ht="46.8" x14ac:dyDescent="0.3">
      <c r="A52" s="53" t="s">
        <v>26</v>
      </c>
      <c r="B52" s="53" t="s">
        <v>25</v>
      </c>
      <c r="C52" s="53" t="s">
        <v>24</v>
      </c>
      <c r="D52" s="53" t="s">
        <v>23</v>
      </c>
      <c r="E52" s="53" t="s">
        <v>22</v>
      </c>
      <c r="F52" s="53" t="s">
        <v>21</v>
      </c>
      <c r="G52" s="54" t="s">
        <v>20</v>
      </c>
      <c r="H52" s="53" t="s">
        <v>19</v>
      </c>
      <c r="I52" s="53" t="s">
        <v>18</v>
      </c>
      <c r="J52" s="53" t="s">
        <v>17</v>
      </c>
      <c r="K52" s="52" t="s">
        <v>16</v>
      </c>
      <c r="L52" s="52" t="s">
        <v>15</v>
      </c>
      <c r="M52" s="52" t="s">
        <v>14</v>
      </c>
      <c r="N52" s="60" t="s">
        <v>13</v>
      </c>
    </row>
    <row r="53" spans="1:14" ht="15.6" hidden="1" customHeight="1" x14ac:dyDescent="0.3">
      <c r="A53" s="18">
        <v>1</v>
      </c>
      <c r="B53" s="17" t="s">
        <v>8</v>
      </c>
      <c r="C53" s="16">
        <f>C42</f>
        <v>44662</v>
      </c>
      <c r="D53" s="16" t="e">
        <f>#REF!</f>
        <v>#REF!</v>
      </c>
      <c r="E53" s="16" t="e">
        <f>#REF!</f>
        <v>#REF!</v>
      </c>
      <c r="F53" s="38" t="e">
        <f>#REF!</f>
        <v>#REF!</v>
      </c>
      <c r="G53" s="39" t="e">
        <f>#REF!</f>
        <v>#REF!</v>
      </c>
      <c r="H53" s="14" t="e">
        <f>#REF!</f>
        <v>#REF!</v>
      </c>
      <c r="I53" s="38" t="e">
        <f>#REF!</f>
        <v>#REF!</v>
      </c>
      <c r="J53" s="11" t="e">
        <f t="shared" ref="J53:J62" si="12">ROUND(N53/K53,4)</f>
        <v>#REF!</v>
      </c>
      <c r="K53" s="9">
        <v>1884883.0308000001</v>
      </c>
      <c r="L53" s="9">
        <v>3000</v>
      </c>
      <c r="M53" s="9" t="e">
        <f>#REF!</f>
        <v>#REF!</v>
      </c>
      <c r="N53" s="9" t="e">
        <f t="shared" ref="N53:N62" si="13">L53*M53*(I53-F53)%</f>
        <v>#REF!</v>
      </c>
    </row>
    <row r="54" spans="1:14" s="7" customFormat="1" ht="15.6" hidden="1" customHeight="1" x14ac:dyDescent="0.3">
      <c r="A54" s="18">
        <v>1</v>
      </c>
      <c r="B54" s="17" t="s">
        <v>31</v>
      </c>
      <c r="C54" s="16">
        <f t="shared" ref="C54:C59" si="14">$C$2</f>
        <v>44662</v>
      </c>
      <c r="D54" s="15">
        <v>41912</v>
      </c>
      <c r="E54" s="15">
        <v>45565</v>
      </c>
      <c r="F54" s="12">
        <f>F43</f>
        <v>101.5</v>
      </c>
      <c r="G54" s="33">
        <f>G43</f>
        <v>1.4999999999999999E-2</v>
      </c>
      <c r="H54" s="12" t="str">
        <f>H43</f>
        <v>Markup</v>
      </c>
      <c r="I54" s="12">
        <f>I43</f>
        <v>96.896500000000003</v>
      </c>
      <c r="J54" s="11">
        <f t="shared" si="12"/>
        <v>-126.9575</v>
      </c>
      <c r="K54" s="9">
        <v>1814095.6936999999</v>
      </c>
      <c r="L54" s="9">
        <v>5003</v>
      </c>
      <c r="M54" s="9">
        <f>M43</f>
        <v>1000000</v>
      </c>
      <c r="N54" s="9">
        <f t="shared" si="13"/>
        <v>-230313104.99999982</v>
      </c>
    </row>
    <row r="55" spans="1:14" s="7" customFormat="1" ht="15.6" hidden="1" customHeight="1" x14ac:dyDescent="0.3">
      <c r="A55" s="30">
        <v>1</v>
      </c>
      <c r="B55" s="29" t="s">
        <v>1</v>
      </c>
      <c r="C55" s="28">
        <f t="shared" si="14"/>
        <v>44662</v>
      </c>
      <c r="D55" s="27">
        <v>43069</v>
      </c>
      <c r="E55" s="27">
        <v>45260</v>
      </c>
      <c r="F55" s="25" t="e">
        <f>#REF!</f>
        <v>#REF!</v>
      </c>
      <c r="G55" s="59" t="e">
        <f>#REF!</f>
        <v>#REF!</v>
      </c>
      <c r="H55" s="58" t="e">
        <f>#REF!</f>
        <v>#REF!</v>
      </c>
      <c r="I55" s="25" t="e">
        <f>#REF!</f>
        <v>#REF!</v>
      </c>
      <c r="J55" s="24" t="e">
        <f t="shared" si="12"/>
        <v>#REF!</v>
      </c>
      <c r="K55" s="57">
        <v>1557835.1194</v>
      </c>
      <c r="L55" s="23">
        <v>130</v>
      </c>
      <c r="M55" s="23" t="e">
        <f>#REF!</f>
        <v>#REF!</v>
      </c>
      <c r="N55" s="23" t="e">
        <f t="shared" si="13"/>
        <v>#REF!</v>
      </c>
    </row>
    <row r="56" spans="1:14" s="19" customFormat="1" ht="15.6" customHeight="1" x14ac:dyDescent="0.3">
      <c r="A56" s="18">
        <v>1</v>
      </c>
      <c r="B56" s="17" t="s">
        <v>30</v>
      </c>
      <c r="C56" s="16">
        <f t="shared" si="14"/>
        <v>44662</v>
      </c>
      <c r="D56" s="15">
        <v>42934</v>
      </c>
      <c r="E56" s="15">
        <f>E44</f>
        <v>45125</v>
      </c>
      <c r="F56" s="12">
        <f>+F44</f>
        <v>102.43899999999999</v>
      </c>
      <c r="G56" s="14">
        <f>G9</f>
        <v>1.4999999999999999E-2</v>
      </c>
      <c r="H56" s="21" t="s">
        <v>0</v>
      </c>
      <c r="I56" s="12">
        <f>+I44</f>
        <v>101.30419999999999</v>
      </c>
      <c r="J56" s="11">
        <f t="shared" si="12"/>
        <v>-6.4299999999999996E-2</v>
      </c>
      <c r="K56" s="20">
        <v>1544387.5312000001</v>
      </c>
      <c r="L56" s="32">
        <v>5000</v>
      </c>
      <c r="M56" s="32">
        <f>M44</f>
        <v>1750</v>
      </c>
      <c r="N56" s="9">
        <f t="shared" si="13"/>
        <v>-99294.999999999869</v>
      </c>
    </row>
    <row r="57" spans="1:14" s="19" customFormat="1" ht="15.6" hidden="1" customHeight="1" x14ac:dyDescent="0.3">
      <c r="A57" s="18">
        <v>3</v>
      </c>
      <c r="B57" s="17" t="s">
        <v>29</v>
      </c>
      <c r="C57" s="16">
        <f t="shared" si="14"/>
        <v>44662</v>
      </c>
      <c r="D57" s="15">
        <v>42727</v>
      </c>
      <c r="E57" s="15">
        <v>46379</v>
      </c>
      <c r="F57" s="12">
        <v>100</v>
      </c>
      <c r="G57" s="14">
        <v>7.4999999999999997E-3</v>
      </c>
      <c r="H57" s="21" t="s">
        <v>0</v>
      </c>
      <c r="I57" s="12">
        <v>96.942099999999996</v>
      </c>
      <c r="J57" s="11">
        <f t="shared" si="12"/>
        <v>-9.8500000000000004E-2</v>
      </c>
      <c r="K57" s="56">
        <v>1549274.1802999999</v>
      </c>
      <c r="L57" s="32">
        <v>50</v>
      </c>
      <c r="M57" s="32">
        <f>M45</f>
        <v>99840</v>
      </c>
      <c r="N57" s="9">
        <f t="shared" si="13"/>
        <v>-152650.36800000019</v>
      </c>
    </row>
    <row r="58" spans="1:14" s="19" customFormat="1" hidden="1" x14ac:dyDescent="0.3">
      <c r="A58" s="18">
        <v>3</v>
      </c>
      <c r="B58" s="17" t="s">
        <v>6</v>
      </c>
      <c r="C58" s="16">
        <f t="shared" si="14"/>
        <v>44662</v>
      </c>
      <c r="D58" s="15">
        <v>43055</v>
      </c>
      <c r="E58" s="15">
        <v>44881</v>
      </c>
      <c r="F58" s="12">
        <v>97.646500000000003</v>
      </c>
      <c r="G58" s="39">
        <f>G9</f>
        <v>1.4999999999999999E-2</v>
      </c>
      <c r="H58" s="21" t="s">
        <v>0</v>
      </c>
      <c r="I58" s="38">
        <f>I9</f>
        <v>101.30419999999999</v>
      </c>
      <c r="J58" s="11">
        <f t="shared" si="12"/>
        <v>2.5000000000000001E-3</v>
      </c>
      <c r="K58" s="32">
        <f>K54</f>
        <v>1814095.6936999999</v>
      </c>
      <c r="L58" s="9">
        <v>72</v>
      </c>
      <c r="M58" s="9">
        <f>M9</f>
        <v>1750</v>
      </c>
      <c r="N58" s="9">
        <f t="shared" si="13"/>
        <v>4608.7019999999893</v>
      </c>
    </row>
    <row r="59" spans="1:14" s="19" customFormat="1" hidden="1" x14ac:dyDescent="0.3">
      <c r="A59" s="18">
        <v>2</v>
      </c>
      <c r="B59" s="17" t="s">
        <v>5</v>
      </c>
      <c r="C59" s="16">
        <f t="shared" si="14"/>
        <v>44662</v>
      </c>
      <c r="D59" s="15">
        <v>42419</v>
      </c>
      <c r="E59" s="15">
        <v>46072</v>
      </c>
      <c r="F59" s="12">
        <f>F46</f>
        <v>96.321689848909429</v>
      </c>
      <c r="G59" s="39">
        <f>G46</f>
        <v>-1.5E-3</v>
      </c>
      <c r="H59" s="21" t="s">
        <v>0</v>
      </c>
      <c r="I59" s="12">
        <f>I46</f>
        <v>96.911010470544085</v>
      </c>
      <c r="J59" s="11">
        <f t="shared" si="12"/>
        <v>4.8599999999999997E-2</v>
      </c>
      <c r="K59" s="9">
        <v>1814095.6936999999</v>
      </c>
      <c r="L59" s="9">
        <v>150</v>
      </c>
      <c r="M59" s="9">
        <f>M46</f>
        <v>99820</v>
      </c>
      <c r="N59" s="9">
        <f t="shared" si="13"/>
        <v>88238.976677356986</v>
      </c>
    </row>
    <row r="60" spans="1:14" s="19" customFormat="1" ht="15.6" hidden="1" customHeight="1" x14ac:dyDescent="0.3">
      <c r="A60" s="18">
        <v>3</v>
      </c>
      <c r="B60" s="17" t="s">
        <v>4</v>
      </c>
      <c r="C60" s="16">
        <f>C59</f>
        <v>44662</v>
      </c>
      <c r="D60" s="15">
        <f>D36</f>
        <v>43839</v>
      </c>
      <c r="E60" s="15">
        <f>E36</f>
        <v>47492</v>
      </c>
      <c r="F60" s="12">
        <f>F36</f>
        <v>99.595304073382522</v>
      </c>
      <c r="G60" s="35">
        <f>G36</f>
        <v>-1.5E-3</v>
      </c>
      <c r="H60" s="21" t="s">
        <v>0</v>
      </c>
      <c r="I60" s="11">
        <f>I36</f>
        <v>100.59486125493441</v>
      </c>
      <c r="J60" s="11">
        <f t="shared" si="12"/>
        <v>0.1928</v>
      </c>
      <c r="K60" s="32">
        <v>1814095.6936999999</v>
      </c>
      <c r="L60" s="9">
        <v>35</v>
      </c>
      <c r="M60" s="9">
        <f>M36</f>
        <v>1000000</v>
      </c>
      <c r="N60" s="9">
        <f t="shared" si="13"/>
        <v>349845.01354316249</v>
      </c>
    </row>
    <row r="61" spans="1:14" s="19" customFormat="1" ht="15.6" customHeight="1" x14ac:dyDescent="0.3">
      <c r="A61" s="18">
        <v>2</v>
      </c>
      <c r="B61" s="17" t="s">
        <v>3</v>
      </c>
      <c r="C61" s="16">
        <f>$C$2</f>
        <v>44662</v>
      </c>
      <c r="D61" s="15">
        <v>44515</v>
      </c>
      <c r="E61" s="15">
        <v>44972</v>
      </c>
      <c r="F61" s="12">
        <f>F48</f>
        <v>99.110900000000001</v>
      </c>
      <c r="G61" s="14">
        <f>G48</f>
        <v>-0.01</v>
      </c>
      <c r="H61" s="21" t="s">
        <v>2</v>
      </c>
      <c r="I61" s="12">
        <f>I48</f>
        <v>99.896900000000002</v>
      </c>
      <c r="J61" s="11">
        <f t="shared" si="12"/>
        <v>0.1018</v>
      </c>
      <c r="K61" s="20">
        <v>1544387.5312000001</v>
      </c>
      <c r="L61" s="9">
        <v>20</v>
      </c>
      <c r="M61" s="9">
        <v>1000000</v>
      </c>
      <c r="N61" s="9">
        <f t="shared" si="13"/>
        <v>157200.00000000026</v>
      </c>
    </row>
    <row r="62" spans="1:14" s="7" customFormat="1" ht="15.6" customHeight="1" x14ac:dyDescent="0.3">
      <c r="A62" s="18">
        <v>3</v>
      </c>
      <c r="B62" s="17" t="s">
        <v>43</v>
      </c>
      <c r="C62" s="16">
        <f>$C$2</f>
        <v>44662</v>
      </c>
      <c r="D62" s="15">
        <v>44469</v>
      </c>
      <c r="E62" s="15">
        <v>48121</v>
      </c>
      <c r="F62" s="12">
        <f>+F7</f>
        <v>102.7</v>
      </c>
      <c r="G62" s="14">
        <v>1.5E-3</v>
      </c>
      <c r="H62" s="21" t="s">
        <v>0</v>
      </c>
      <c r="I62" s="12">
        <f>+I7</f>
        <v>101.90689999999999</v>
      </c>
      <c r="J62" s="11">
        <f t="shared" si="12"/>
        <v>-0.12839999999999999</v>
      </c>
      <c r="K62" s="20">
        <v>1544387.5312000001</v>
      </c>
      <c r="L62" s="9">
        <v>5000</v>
      </c>
      <c r="M62" s="9">
        <v>4999</v>
      </c>
      <c r="N62" s="9">
        <f t="shared" si="13"/>
        <v>-198235.34500000245</v>
      </c>
    </row>
    <row r="64" spans="1:14" x14ac:dyDescent="0.3">
      <c r="A64" s="55" t="s">
        <v>28</v>
      </c>
    </row>
    <row r="65" spans="1:14" ht="46.95" customHeight="1" x14ac:dyDescent="0.3">
      <c r="A65" s="53" t="s">
        <v>26</v>
      </c>
      <c r="B65" s="53" t="s">
        <v>25</v>
      </c>
      <c r="C65" s="53" t="s">
        <v>24</v>
      </c>
      <c r="D65" s="53" t="s">
        <v>23</v>
      </c>
      <c r="E65" s="53" t="s">
        <v>22</v>
      </c>
      <c r="F65" s="53" t="s">
        <v>21</v>
      </c>
      <c r="G65" s="54" t="s">
        <v>20</v>
      </c>
      <c r="H65" s="53" t="s">
        <v>19</v>
      </c>
      <c r="I65" s="53" t="s">
        <v>18</v>
      </c>
      <c r="J65" s="53" t="s">
        <v>17</v>
      </c>
      <c r="K65" s="52" t="s">
        <v>16</v>
      </c>
      <c r="L65" s="52" t="s">
        <v>15</v>
      </c>
      <c r="M65" s="52" t="s">
        <v>14</v>
      </c>
      <c r="N65" s="51" t="s">
        <v>13</v>
      </c>
    </row>
    <row r="66" spans="1:14" s="7" customFormat="1" hidden="1" x14ac:dyDescent="0.3">
      <c r="A66" s="18">
        <v>1</v>
      </c>
      <c r="B66" s="17" t="s">
        <v>12</v>
      </c>
      <c r="C66" s="16">
        <f>$C$2</f>
        <v>44662</v>
      </c>
      <c r="D66" s="15">
        <v>43054</v>
      </c>
      <c r="E66" s="15">
        <v>44515</v>
      </c>
      <c r="F66" s="12">
        <f t="shared" ref="F66:I67" si="15">F34</f>
        <v>98.741938795994429</v>
      </c>
      <c r="G66" s="33">
        <f t="shared" si="15"/>
        <v>-0.01</v>
      </c>
      <c r="H66" s="12" t="str">
        <f t="shared" si="15"/>
        <v>Markdown</v>
      </c>
      <c r="I66" s="12">
        <f t="shared" si="15"/>
        <v>99.068021797297007</v>
      </c>
      <c r="J66" s="11">
        <f>ROUND(N66/K66,4)</f>
        <v>3.3E-3</v>
      </c>
      <c r="K66" s="32">
        <v>1420291.5149999999</v>
      </c>
      <c r="L66" s="9">
        <v>50</v>
      </c>
      <c r="M66" s="9">
        <f>M34</f>
        <v>29053</v>
      </c>
      <c r="N66" s="9">
        <f>L66*M66*(I66-F66)%</f>
        <v>4736.8447184219012</v>
      </c>
    </row>
    <row r="67" spans="1:14" s="7" customFormat="1" hidden="1" x14ac:dyDescent="0.3">
      <c r="A67" s="18">
        <v>1</v>
      </c>
      <c r="B67" s="17" t="s">
        <v>9</v>
      </c>
      <c r="C67" s="16">
        <f>$C$2</f>
        <v>44662</v>
      </c>
      <c r="D67" s="15">
        <v>42768</v>
      </c>
      <c r="E67" s="15">
        <v>44959</v>
      </c>
      <c r="F67" s="11">
        <f t="shared" si="15"/>
        <v>92</v>
      </c>
      <c r="G67" s="33">
        <f t="shared" si="15"/>
        <v>1.4999999999999999E-2</v>
      </c>
      <c r="H67" s="12" t="str">
        <f t="shared" si="15"/>
        <v>Markup</v>
      </c>
      <c r="I67" s="11">
        <f t="shared" si="15"/>
        <v>90.560196634334673</v>
      </c>
      <c r="J67" s="11">
        <f>ROUND(N67/K67,4)</f>
        <v>-1.6299999999999999E-2</v>
      </c>
      <c r="K67" s="32">
        <v>1470701.8810000001</v>
      </c>
      <c r="L67" s="9">
        <v>40</v>
      </c>
      <c r="M67" s="9">
        <f>M35</f>
        <v>41667</v>
      </c>
      <c r="N67" s="31">
        <f>L67*M67*(I67-F67)%</f>
        <v>-23996.914734870872</v>
      </c>
    </row>
    <row r="68" spans="1:14" s="7" customFormat="1" ht="15.6" hidden="1" customHeight="1" x14ac:dyDescent="0.3">
      <c r="A68" s="18">
        <v>2</v>
      </c>
      <c r="B68" s="17" t="s">
        <v>4</v>
      </c>
      <c r="C68" s="16">
        <f>C67</f>
        <v>44662</v>
      </c>
      <c r="D68" s="15">
        <f>D36</f>
        <v>43839</v>
      </c>
      <c r="E68" s="15">
        <f>E36</f>
        <v>47492</v>
      </c>
      <c r="F68" s="11">
        <v>100.15263972144623</v>
      </c>
      <c r="G68" s="33">
        <f>G36</f>
        <v>-1.5E-3</v>
      </c>
      <c r="H68" s="12" t="str">
        <f>H36</f>
        <v>Markdown</v>
      </c>
      <c r="I68" s="11">
        <f>I36</f>
        <v>100.59486125493441</v>
      </c>
      <c r="J68" s="11">
        <f>ROUND(N68/K68,4)</f>
        <v>3.3700000000000001E-2</v>
      </c>
      <c r="K68" s="32">
        <v>1312435.9380999999</v>
      </c>
      <c r="L68" s="9">
        <v>10</v>
      </c>
      <c r="M68" s="9">
        <f>M36</f>
        <v>1000000</v>
      </c>
      <c r="N68" s="31">
        <f>L68*M68*(I68-F68)%</f>
        <v>44222.153348817985</v>
      </c>
    </row>
    <row r="69" spans="1:14" s="7" customFormat="1" hidden="1" x14ac:dyDescent="0.3">
      <c r="A69" s="50"/>
      <c r="B69" s="49"/>
      <c r="C69" s="48"/>
      <c r="D69" s="47"/>
      <c r="E69" s="47"/>
      <c r="F69" s="44"/>
      <c r="G69" s="46"/>
      <c r="H69" s="45"/>
      <c r="I69" s="44"/>
      <c r="J69" s="44"/>
      <c r="K69" s="43"/>
      <c r="L69" s="42"/>
      <c r="M69" s="42"/>
      <c r="N69" s="42"/>
    </row>
    <row r="70" spans="1:14" hidden="1" x14ac:dyDescent="0.3"/>
    <row r="71" spans="1:14" s="7" customFormat="1" ht="15.6" hidden="1" customHeight="1" x14ac:dyDescent="0.3">
      <c r="A71" s="21">
        <v>1</v>
      </c>
      <c r="B71" s="19" t="s">
        <v>11</v>
      </c>
      <c r="C71" s="16">
        <f>$C$2</f>
        <v>44662</v>
      </c>
      <c r="D71" s="40">
        <v>42446</v>
      </c>
      <c r="E71" s="40">
        <v>46098</v>
      </c>
      <c r="F71" s="38">
        <f>F7</f>
        <v>102.7</v>
      </c>
      <c r="G71" s="39">
        <f>G7</f>
        <v>1.5E-3</v>
      </c>
      <c r="H71" s="41" t="str">
        <f>H7</f>
        <v>Markup</v>
      </c>
      <c r="I71" s="38">
        <f>I7</f>
        <v>101.90689999999999</v>
      </c>
      <c r="J71" s="34">
        <f t="shared" ref="J71:J76" si="16">ROUND(N71/K71,4)</f>
        <v>-1.29E-2</v>
      </c>
      <c r="K71" s="9">
        <v>46240802.100500003</v>
      </c>
      <c r="L71" s="9">
        <v>15028</v>
      </c>
      <c r="M71" s="9">
        <f>M7</f>
        <v>4999</v>
      </c>
      <c r="N71" s="9">
        <f t="shared" ref="N71:N76" si="17">L71*M71*(I71-F71)%</f>
        <v>-595816.15293200733</v>
      </c>
    </row>
    <row r="72" spans="1:14" s="7" customFormat="1" ht="15.6" hidden="1" customHeight="1" x14ac:dyDescent="0.3">
      <c r="A72" s="21">
        <v>2</v>
      </c>
      <c r="B72" s="19" t="s">
        <v>10</v>
      </c>
      <c r="C72" s="16">
        <f>$C$2</f>
        <v>44662</v>
      </c>
      <c r="D72" s="40">
        <v>43213</v>
      </c>
      <c r="E72" s="40">
        <v>46866</v>
      </c>
      <c r="F72" s="38">
        <f>+F32</f>
        <v>108.9524</v>
      </c>
      <c r="G72" s="39">
        <f>+G32</f>
        <v>1.4999999999999999E-2</v>
      </c>
      <c r="H72" s="38" t="str">
        <f>+H32</f>
        <v>Markup</v>
      </c>
      <c r="I72" s="38">
        <f>+I32</f>
        <v>102.6263</v>
      </c>
      <c r="J72" s="11">
        <f t="shared" si="16"/>
        <v>-0.32529999999999998</v>
      </c>
      <c r="K72" s="9">
        <v>1553705.2768999999</v>
      </c>
      <c r="L72" s="9">
        <v>80</v>
      </c>
      <c r="M72" s="9">
        <f>+M32</f>
        <v>99860</v>
      </c>
      <c r="N72" s="31">
        <f t="shared" si="17"/>
        <v>-505379.47679999977</v>
      </c>
    </row>
    <row r="73" spans="1:14" s="7" customFormat="1" ht="15.6" hidden="1" customHeight="1" x14ac:dyDescent="0.3">
      <c r="A73" s="21">
        <v>4</v>
      </c>
      <c r="B73" s="19" t="s">
        <v>9</v>
      </c>
      <c r="C73" s="16">
        <f>$C$2</f>
        <v>44662</v>
      </c>
      <c r="D73" s="40">
        <v>42768</v>
      </c>
      <c r="E73" s="40">
        <v>44959</v>
      </c>
      <c r="F73" s="34">
        <f>F35</f>
        <v>92</v>
      </c>
      <c r="G73" s="39">
        <f>G35</f>
        <v>1.4999999999999999E-2</v>
      </c>
      <c r="H73" s="38" t="str">
        <f>H10</f>
        <v>Markup</v>
      </c>
      <c r="I73" s="34">
        <f>I35</f>
        <v>90.560196634334673</v>
      </c>
      <c r="J73" s="34">
        <f t="shared" si="16"/>
        <v>-8.5000000000000006E-3</v>
      </c>
      <c r="K73" s="9">
        <v>34059131.466499999</v>
      </c>
      <c r="L73" s="9">
        <v>480</v>
      </c>
      <c r="M73" s="9">
        <f>M35</f>
        <v>41667</v>
      </c>
      <c r="N73" s="31">
        <f t="shared" si="17"/>
        <v>-287962.97681845044</v>
      </c>
    </row>
    <row r="74" spans="1:14" s="7" customFormat="1" ht="15.6" hidden="1" customHeight="1" x14ac:dyDescent="0.3">
      <c r="A74" s="18">
        <v>6</v>
      </c>
      <c r="B74" s="17" t="s">
        <v>7</v>
      </c>
      <c r="C74" s="16">
        <f>$C$2</f>
        <v>44662</v>
      </c>
      <c r="D74" s="15">
        <v>43160</v>
      </c>
      <c r="E74" s="15">
        <v>44986</v>
      </c>
      <c r="F74" s="12">
        <f>F12</f>
        <v>99.986662182950553</v>
      </c>
      <c r="G74" s="33">
        <f>G12</f>
        <v>1E-3</v>
      </c>
      <c r="H74" s="12" t="str">
        <f>H12</f>
        <v>Markup</v>
      </c>
      <c r="I74" s="12">
        <f>I12</f>
        <v>99.783800535158235</v>
      </c>
      <c r="J74" s="11">
        <f t="shared" si="16"/>
        <v>-2.3E-3</v>
      </c>
      <c r="K74" s="32">
        <v>22019796.251699999</v>
      </c>
      <c r="L74" s="9">
        <v>250</v>
      </c>
      <c r="M74" s="9">
        <v>100000</v>
      </c>
      <c r="N74" s="31">
        <f t="shared" si="17"/>
        <v>-50715.411948079498</v>
      </c>
    </row>
    <row r="75" spans="1:14" s="7" customFormat="1" ht="15.6" hidden="1" customHeight="1" x14ac:dyDescent="0.3">
      <c r="A75" s="18">
        <v>2</v>
      </c>
      <c r="B75" s="17" t="s">
        <v>5</v>
      </c>
      <c r="C75" s="16">
        <f>$C$2</f>
        <v>44662</v>
      </c>
      <c r="D75" s="15">
        <v>42419</v>
      </c>
      <c r="E75" s="15">
        <v>46072</v>
      </c>
      <c r="F75" s="12">
        <f>F59</f>
        <v>96.321689848909429</v>
      </c>
      <c r="G75" s="39">
        <f>G59</f>
        <v>-1.5E-3</v>
      </c>
      <c r="H75" s="21" t="str">
        <f>H59</f>
        <v>Markup</v>
      </c>
      <c r="I75" s="12">
        <f>I59</f>
        <v>96.911010470544085</v>
      </c>
      <c r="J75" s="11">
        <f t="shared" si="16"/>
        <v>6.4000000000000003E-3</v>
      </c>
      <c r="K75" s="9">
        <v>46240802.100500003</v>
      </c>
      <c r="L75" s="9">
        <v>500</v>
      </c>
      <c r="M75" s="9">
        <f>M46</f>
        <v>99820</v>
      </c>
      <c r="N75" s="31">
        <f t="shared" si="17"/>
        <v>294129.92225785658</v>
      </c>
    </row>
    <row r="76" spans="1:14" ht="15.6" hidden="1" customHeight="1" x14ac:dyDescent="0.3">
      <c r="A76" s="18">
        <v>2</v>
      </c>
      <c r="B76" s="17" t="s">
        <v>8</v>
      </c>
      <c r="C76" s="16" t="e">
        <f>#REF!</f>
        <v>#REF!</v>
      </c>
      <c r="D76" s="16" t="e">
        <f>#REF!</f>
        <v>#REF!</v>
      </c>
      <c r="E76" s="16" t="e">
        <f>#REF!</f>
        <v>#REF!</v>
      </c>
      <c r="F76" s="38" t="e">
        <f>#REF!</f>
        <v>#REF!</v>
      </c>
      <c r="G76" s="39" t="e">
        <f>#REF!</f>
        <v>#REF!</v>
      </c>
      <c r="H76" s="14" t="e">
        <f>#REF!</f>
        <v>#REF!</v>
      </c>
      <c r="I76" s="38" t="e">
        <f>#REF!</f>
        <v>#REF!</v>
      </c>
      <c r="J76" s="11" t="e">
        <f t="shared" si="16"/>
        <v>#REF!</v>
      </c>
      <c r="K76" s="32">
        <v>36518289.285400003</v>
      </c>
      <c r="L76" s="9">
        <v>2000</v>
      </c>
      <c r="M76" s="9" t="e">
        <f>#REF!</f>
        <v>#REF!</v>
      </c>
      <c r="N76" s="31" t="e">
        <f t="shared" si="17"/>
        <v>#REF!</v>
      </c>
    </row>
    <row r="77" spans="1:14" s="7" customFormat="1" ht="15.6" hidden="1" customHeight="1" x14ac:dyDescent="0.3">
      <c r="A77" s="18">
        <v>3</v>
      </c>
      <c r="B77" s="17" t="s">
        <v>7</v>
      </c>
      <c r="C77" s="16">
        <f>$C$2</f>
        <v>44662</v>
      </c>
      <c r="D77" s="16">
        <f t="shared" ref="D77:J77" si="18">D12</f>
        <v>43160</v>
      </c>
      <c r="E77" s="16">
        <f t="shared" si="18"/>
        <v>44986</v>
      </c>
      <c r="F77" s="12">
        <f t="shared" si="18"/>
        <v>99.986662182950553</v>
      </c>
      <c r="G77" s="33">
        <f t="shared" si="18"/>
        <v>1E-3</v>
      </c>
      <c r="H77" s="12" t="str">
        <f t="shared" si="18"/>
        <v>Markup</v>
      </c>
      <c r="I77" s="12">
        <f t="shared" si="18"/>
        <v>99.783800535158235</v>
      </c>
      <c r="J77" s="12">
        <f t="shared" si="18"/>
        <v>-2.8E-3</v>
      </c>
      <c r="K77" s="32">
        <v>36518289.285400003</v>
      </c>
      <c r="L77" s="37">
        <v>1000</v>
      </c>
      <c r="M77" s="37">
        <f>M12</f>
        <v>100000</v>
      </c>
      <c r="N77" s="36">
        <f>N12</f>
        <v>-202861.64779231799</v>
      </c>
    </row>
    <row r="78" spans="1:14" s="7" customFormat="1" ht="15.6" hidden="1" customHeight="1" x14ac:dyDescent="0.3">
      <c r="A78" s="18">
        <v>3</v>
      </c>
      <c r="B78" s="17" t="s">
        <v>6</v>
      </c>
      <c r="C78" s="16">
        <f>$C$2</f>
        <v>44662</v>
      </c>
      <c r="D78" s="15">
        <v>43055</v>
      </c>
      <c r="E78" s="15">
        <v>44881</v>
      </c>
      <c r="F78" s="12">
        <f>F9</f>
        <v>102.43899999999999</v>
      </c>
      <c r="G78" s="35">
        <f>G9</f>
        <v>1.4999999999999999E-2</v>
      </c>
      <c r="H78" s="12" t="str">
        <f>H9</f>
        <v>Markup</v>
      </c>
      <c r="I78" s="12">
        <f>I9</f>
        <v>101.30419999999999</v>
      </c>
      <c r="J78" s="11">
        <f>ROUND(N78/K78,4)</f>
        <v>-6.9999999999999999E-4</v>
      </c>
      <c r="K78" s="9">
        <v>27471837.1897</v>
      </c>
      <c r="L78" s="9">
        <v>1000</v>
      </c>
      <c r="M78" s="9">
        <f>M9</f>
        <v>1750</v>
      </c>
      <c r="N78" s="31">
        <f>L78*M78*(I78-F78)%</f>
        <v>-19858.999999999975</v>
      </c>
    </row>
    <row r="79" spans="1:14" s="7" customFormat="1" ht="15.6" hidden="1" customHeight="1" x14ac:dyDescent="0.3">
      <c r="A79" s="18">
        <v>4</v>
      </c>
      <c r="B79" s="17" t="s">
        <v>5</v>
      </c>
      <c r="C79" s="16">
        <f>$C$2</f>
        <v>44662</v>
      </c>
      <c r="D79" s="15">
        <f t="shared" ref="D79:I79" si="19">D59</f>
        <v>42419</v>
      </c>
      <c r="E79" s="15">
        <f t="shared" si="19"/>
        <v>46072</v>
      </c>
      <c r="F79" s="12">
        <f t="shared" si="19"/>
        <v>96.321689848909429</v>
      </c>
      <c r="G79" s="35">
        <f t="shared" si="19"/>
        <v>-1.5E-3</v>
      </c>
      <c r="H79" s="15" t="str">
        <f t="shared" si="19"/>
        <v>Markup</v>
      </c>
      <c r="I79" s="34">
        <f t="shared" si="19"/>
        <v>96.911010470544085</v>
      </c>
      <c r="J79" s="11">
        <f>ROUND(N79/K79,4)</f>
        <v>8.5000000000000006E-3</v>
      </c>
      <c r="K79" s="9">
        <v>34405774.509999998</v>
      </c>
      <c r="L79" s="9">
        <v>500</v>
      </c>
      <c r="M79" s="9">
        <f>M59</f>
        <v>99820</v>
      </c>
      <c r="N79" s="31">
        <f>L79*M79*(I79-F79)%</f>
        <v>294129.92225785658</v>
      </c>
    </row>
    <row r="80" spans="1:14" s="7" customFormat="1" ht="15.6" hidden="1" customHeight="1" x14ac:dyDescent="0.3">
      <c r="A80" s="18">
        <v>4</v>
      </c>
      <c r="B80" s="17" t="s">
        <v>4</v>
      </c>
      <c r="C80" s="16">
        <f>C79</f>
        <v>44662</v>
      </c>
      <c r="D80" s="15">
        <f>D68</f>
        <v>43839</v>
      </c>
      <c r="E80" s="15">
        <f>E68</f>
        <v>47492</v>
      </c>
      <c r="F80" s="11">
        <f>F68</f>
        <v>100.15263972144623</v>
      </c>
      <c r="G80" s="33">
        <f>G68</f>
        <v>-1.5E-3</v>
      </c>
      <c r="H80" s="12" t="e">
        <f>#REF!</f>
        <v>#REF!</v>
      </c>
      <c r="I80" s="11">
        <f>I68</f>
        <v>100.59486125493441</v>
      </c>
      <c r="J80" s="11">
        <f>ROUND(N80/K80,4)</f>
        <v>1.2800000000000001E-2</v>
      </c>
      <c r="K80" s="32">
        <v>34460129.815899998</v>
      </c>
      <c r="L80" s="9">
        <v>100</v>
      </c>
      <c r="M80" s="9">
        <f>M68</f>
        <v>1000000</v>
      </c>
      <c r="N80" s="31">
        <f>L80*M80*(I80-F80)%</f>
        <v>442221.53348817985</v>
      </c>
    </row>
    <row r="81" spans="1:14" s="7" customFormat="1" ht="15.6" hidden="1" customHeight="1" x14ac:dyDescent="0.3">
      <c r="A81" s="30">
        <v>6</v>
      </c>
      <c r="B81" s="29" t="s">
        <v>4</v>
      </c>
      <c r="C81" s="28">
        <f>C80</f>
        <v>44662</v>
      </c>
      <c r="D81" s="27">
        <f>D57</f>
        <v>42727</v>
      </c>
      <c r="E81" s="27">
        <f>E57</f>
        <v>46379</v>
      </c>
      <c r="F81" s="24">
        <f>F36</f>
        <v>99.595304073382522</v>
      </c>
      <c r="G81" s="26">
        <f>G68</f>
        <v>-1.5E-3</v>
      </c>
      <c r="H81" s="25" t="str">
        <f>H57</f>
        <v>Markup</v>
      </c>
      <c r="I81" s="24">
        <f>I36</f>
        <v>100.59486125493441</v>
      </c>
      <c r="J81" s="24">
        <f>ROUND(N81/K81,4)</f>
        <v>2.93E-2</v>
      </c>
      <c r="K81" s="23">
        <v>34059131.466499999</v>
      </c>
      <c r="L81" s="23">
        <v>100</v>
      </c>
      <c r="M81" s="23">
        <f>M60</f>
        <v>1000000</v>
      </c>
      <c r="N81" s="22">
        <f>L81*M81*(I81-F81)%</f>
        <v>999557.18155189289</v>
      </c>
    </row>
    <row r="82" spans="1:14" s="19" customFormat="1" ht="15.6" customHeight="1" x14ac:dyDescent="0.3">
      <c r="A82" s="18">
        <v>1</v>
      </c>
      <c r="B82" s="17" t="s">
        <v>3</v>
      </c>
      <c r="C82" s="16">
        <f>$C$2</f>
        <v>44662</v>
      </c>
      <c r="D82" s="15">
        <v>44515</v>
      </c>
      <c r="E82" s="15">
        <v>44972</v>
      </c>
      <c r="F82" s="12">
        <f>F61</f>
        <v>99.110900000000001</v>
      </c>
      <c r="G82" s="14">
        <f>G61</f>
        <v>-0.01</v>
      </c>
      <c r="H82" s="21" t="s">
        <v>2</v>
      </c>
      <c r="I82" s="12">
        <f>I61</f>
        <v>99.896900000000002</v>
      </c>
      <c r="J82" s="11">
        <f>ROUND(N82/K82,4)</f>
        <v>0.1012</v>
      </c>
      <c r="K82" s="20">
        <v>1553903.1247</v>
      </c>
      <c r="L82" s="9">
        <v>20</v>
      </c>
      <c r="M82" s="9">
        <v>1000000</v>
      </c>
      <c r="N82" s="9">
        <f>L82*M82*(I82-F82)%</f>
        <v>157200.00000000026</v>
      </c>
    </row>
    <row r="84" spans="1:14" x14ac:dyDescent="0.3">
      <c r="A84" s="55" t="s">
        <v>27</v>
      </c>
    </row>
    <row r="85" spans="1:14" ht="46.95" customHeight="1" x14ac:dyDescent="0.3">
      <c r="A85" s="53" t="s">
        <v>26</v>
      </c>
      <c r="B85" s="53" t="s">
        <v>25</v>
      </c>
      <c r="C85" s="53" t="s">
        <v>24</v>
      </c>
      <c r="D85" s="53" t="s">
        <v>23</v>
      </c>
      <c r="E85" s="53" t="s">
        <v>22</v>
      </c>
      <c r="F85" s="53" t="s">
        <v>21</v>
      </c>
      <c r="G85" s="54" t="s">
        <v>20</v>
      </c>
      <c r="H85" s="53" t="s">
        <v>19</v>
      </c>
      <c r="I85" s="53" t="s">
        <v>18</v>
      </c>
      <c r="J85" s="53" t="s">
        <v>17</v>
      </c>
      <c r="K85" s="52" t="s">
        <v>16</v>
      </c>
      <c r="L85" s="52" t="s">
        <v>15</v>
      </c>
      <c r="M85" s="52" t="s">
        <v>14</v>
      </c>
      <c r="N85" s="51" t="s">
        <v>13</v>
      </c>
    </row>
    <row r="86" spans="1:14" s="7" customFormat="1" hidden="1" x14ac:dyDescent="0.3">
      <c r="A86" s="18">
        <v>1</v>
      </c>
      <c r="B86" s="17" t="s">
        <v>12</v>
      </c>
      <c r="C86" s="16">
        <f>$C$2</f>
        <v>44662</v>
      </c>
      <c r="D86" s="15">
        <v>43054</v>
      </c>
      <c r="E86" s="15">
        <v>44515</v>
      </c>
      <c r="F86" s="12">
        <f t="shared" ref="F86:I87" si="20">F56</f>
        <v>102.43899999999999</v>
      </c>
      <c r="G86" s="33">
        <f t="shared" si="20"/>
        <v>1.4999999999999999E-2</v>
      </c>
      <c r="H86" s="12" t="str">
        <f t="shared" si="20"/>
        <v>Markup</v>
      </c>
      <c r="I86" s="12">
        <f t="shared" si="20"/>
        <v>101.30419999999999</v>
      </c>
      <c r="J86" s="11">
        <f>ROUND(N86/K86,4)</f>
        <v>-6.9999999999999999E-4</v>
      </c>
      <c r="K86" s="32">
        <v>1420291.5149999999</v>
      </c>
      <c r="L86" s="9">
        <v>50</v>
      </c>
      <c r="M86" s="9">
        <f>M56</f>
        <v>1750</v>
      </c>
      <c r="N86" s="9">
        <f>L86*M86*(I86-F86)%</f>
        <v>-992.94999999999868</v>
      </c>
    </row>
    <row r="87" spans="1:14" s="7" customFormat="1" hidden="1" x14ac:dyDescent="0.3">
      <c r="A87" s="18">
        <v>1</v>
      </c>
      <c r="B87" s="17" t="s">
        <v>9</v>
      </c>
      <c r="C87" s="16">
        <f>$C$2</f>
        <v>44662</v>
      </c>
      <c r="D87" s="15">
        <v>42768</v>
      </c>
      <c r="E87" s="15">
        <v>44959</v>
      </c>
      <c r="F87" s="11">
        <f t="shared" si="20"/>
        <v>100</v>
      </c>
      <c r="G87" s="33">
        <f t="shared" si="20"/>
        <v>7.4999999999999997E-3</v>
      </c>
      <c r="H87" s="12" t="str">
        <f t="shared" si="20"/>
        <v>Markup</v>
      </c>
      <c r="I87" s="11">
        <f t="shared" si="20"/>
        <v>96.942099999999996</v>
      </c>
      <c r="J87" s="11">
        <f>ROUND(N87/K87,4)</f>
        <v>-8.3000000000000004E-2</v>
      </c>
      <c r="K87" s="32">
        <v>1470701.8810000001</v>
      </c>
      <c r="L87" s="9">
        <v>40</v>
      </c>
      <c r="M87" s="9">
        <f>M57</f>
        <v>99840</v>
      </c>
      <c r="N87" s="31">
        <f>L87*M87*(I87-F87)%</f>
        <v>-122120.29440000014</v>
      </c>
    </row>
    <row r="88" spans="1:14" s="7" customFormat="1" ht="15.6" hidden="1" customHeight="1" x14ac:dyDescent="0.3">
      <c r="A88" s="18">
        <v>2</v>
      </c>
      <c r="B88" s="17" t="s">
        <v>4</v>
      </c>
      <c r="C88" s="16">
        <f>C87</f>
        <v>44662</v>
      </c>
      <c r="D88" s="15">
        <f>D58</f>
        <v>43055</v>
      </c>
      <c r="E88" s="15">
        <f>E58</f>
        <v>44881</v>
      </c>
      <c r="F88" s="11">
        <v>100.15263972144623</v>
      </c>
      <c r="G88" s="33">
        <f>G58</f>
        <v>1.4999999999999999E-2</v>
      </c>
      <c r="H88" s="12" t="str">
        <f>H58</f>
        <v>Markup</v>
      </c>
      <c r="I88" s="11">
        <f>I58</f>
        <v>101.30419999999999</v>
      </c>
      <c r="J88" s="11">
        <f>ROUND(N88/K88,4)</f>
        <v>2.0000000000000001E-4</v>
      </c>
      <c r="K88" s="32">
        <v>1312435.9380999999</v>
      </c>
      <c r="L88" s="9">
        <v>10</v>
      </c>
      <c r="M88" s="9">
        <f>M58</f>
        <v>1750</v>
      </c>
      <c r="N88" s="31">
        <f>L88*M88*(I88-F88)%</f>
        <v>201.5230487469079</v>
      </c>
    </row>
    <row r="89" spans="1:14" s="7" customFormat="1" hidden="1" x14ac:dyDescent="0.3">
      <c r="A89" s="50"/>
      <c r="B89" s="49"/>
      <c r="C89" s="48"/>
      <c r="D89" s="47"/>
      <c r="E89" s="47"/>
      <c r="F89" s="44"/>
      <c r="G89" s="46"/>
      <c r="H89" s="45"/>
      <c r="I89" s="44"/>
      <c r="J89" s="44"/>
      <c r="K89" s="43"/>
      <c r="L89" s="42"/>
      <c r="M89" s="42"/>
      <c r="N89" s="42"/>
    </row>
    <row r="90" spans="1:14" hidden="1" x14ac:dyDescent="0.3"/>
    <row r="91" spans="1:14" s="7" customFormat="1" ht="15.6" hidden="1" customHeight="1" x14ac:dyDescent="0.3">
      <c r="A91" s="21">
        <v>1</v>
      </c>
      <c r="B91" s="19" t="s">
        <v>11</v>
      </c>
      <c r="C91" s="16">
        <f>$C$2</f>
        <v>44662</v>
      </c>
      <c r="D91" s="40">
        <v>42446</v>
      </c>
      <c r="E91" s="40">
        <v>46098</v>
      </c>
      <c r="F91" s="38">
        <f>F27</f>
        <v>102.41630000000001</v>
      </c>
      <c r="G91" s="39">
        <f>G27</f>
        <v>1.4999999999999999E-2</v>
      </c>
      <c r="H91" s="41" t="str">
        <f>H27</f>
        <v>Markup</v>
      </c>
      <c r="I91" s="38">
        <f>I27</f>
        <v>101.12130000000001</v>
      </c>
      <c r="J91" s="34">
        <f t="shared" ref="J91:J96" si="21">ROUND(N91/K91,4)</f>
        <v>-1.0500000000000001E-2</v>
      </c>
      <c r="K91" s="9">
        <v>46240802.100500003</v>
      </c>
      <c r="L91" s="9">
        <v>15028</v>
      </c>
      <c r="M91" s="9">
        <f>M27</f>
        <v>2499.67</v>
      </c>
      <c r="N91" s="9">
        <f t="shared" ref="N91:N96" si="22">L91*M91*(I91-F91)%</f>
        <v>-486467.27784200059</v>
      </c>
    </row>
    <row r="92" spans="1:14" s="7" customFormat="1" ht="15.6" hidden="1" customHeight="1" x14ac:dyDescent="0.3">
      <c r="A92" s="21">
        <v>2</v>
      </c>
      <c r="B92" s="19" t="s">
        <v>10</v>
      </c>
      <c r="C92" s="16">
        <f>$C$2</f>
        <v>44662</v>
      </c>
      <c r="D92" s="40">
        <v>43213</v>
      </c>
      <c r="E92" s="40">
        <v>46866</v>
      </c>
      <c r="F92" s="38" t="e">
        <f>#REF!</f>
        <v>#REF!</v>
      </c>
      <c r="G92" s="39" t="e">
        <f>#REF!</f>
        <v>#REF!</v>
      </c>
      <c r="H92" s="38" t="e">
        <f>#REF!</f>
        <v>#REF!</v>
      </c>
      <c r="I92" s="38" t="e">
        <f>#REF!</f>
        <v>#REF!</v>
      </c>
      <c r="J92" s="34" t="e">
        <f t="shared" si="21"/>
        <v>#REF!</v>
      </c>
      <c r="K92" s="9">
        <v>44396427.817599997</v>
      </c>
      <c r="L92" s="9">
        <v>80</v>
      </c>
      <c r="M92" s="9" t="e">
        <f>#REF!</f>
        <v>#REF!</v>
      </c>
      <c r="N92" s="31" t="e">
        <f t="shared" si="22"/>
        <v>#REF!</v>
      </c>
    </row>
    <row r="93" spans="1:14" s="7" customFormat="1" ht="15.6" hidden="1" customHeight="1" x14ac:dyDescent="0.3">
      <c r="A93" s="21">
        <v>4</v>
      </c>
      <c r="B93" s="19" t="s">
        <v>9</v>
      </c>
      <c r="C93" s="16">
        <f>$C$2</f>
        <v>44662</v>
      </c>
      <c r="D93" s="40">
        <v>42768</v>
      </c>
      <c r="E93" s="40">
        <v>44959</v>
      </c>
      <c r="F93" s="34">
        <f>F57</f>
        <v>100</v>
      </c>
      <c r="G93" s="39">
        <f>G57</f>
        <v>7.4999999999999997E-3</v>
      </c>
      <c r="H93" s="38" t="str">
        <f>H30</f>
        <v>Markdown</v>
      </c>
      <c r="I93" s="34">
        <f>I57</f>
        <v>96.942099999999996</v>
      </c>
      <c r="J93" s="34">
        <f t="shared" si="21"/>
        <v>-4.2999999999999997E-2</v>
      </c>
      <c r="K93" s="9">
        <v>34059131.466499999</v>
      </c>
      <c r="L93" s="9">
        <v>480</v>
      </c>
      <c r="M93" s="9">
        <f>M57</f>
        <v>99840</v>
      </c>
      <c r="N93" s="31">
        <f t="shared" si="22"/>
        <v>-1465443.5328000018</v>
      </c>
    </row>
    <row r="94" spans="1:14" s="7" customFormat="1" ht="15.6" hidden="1" customHeight="1" x14ac:dyDescent="0.3">
      <c r="A94" s="18">
        <v>6</v>
      </c>
      <c r="B94" s="17" t="s">
        <v>7</v>
      </c>
      <c r="C94" s="16">
        <f>$C$2</f>
        <v>44662</v>
      </c>
      <c r="D94" s="15">
        <v>43160</v>
      </c>
      <c r="E94" s="15">
        <v>44986</v>
      </c>
      <c r="F94" s="12">
        <f>F32</f>
        <v>108.9524</v>
      </c>
      <c r="G94" s="33">
        <f>G32</f>
        <v>1.4999999999999999E-2</v>
      </c>
      <c r="H94" s="12" t="str">
        <f>H32</f>
        <v>Markup</v>
      </c>
      <c r="I94" s="12">
        <f>I32</f>
        <v>102.6263</v>
      </c>
      <c r="J94" s="11">
        <f t="shared" si="21"/>
        <v>-7.1800000000000003E-2</v>
      </c>
      <c r="K94" s="32">
        <v>22019796.251699999</v>
      </c>
      <c r="L94" s="9">
        <v>250</v>
      </c>
      <c r="M94" s="9">
        <v>100000</v>
      </c>
      <c r="N94" s="31">
        <f t="shared" si="22"/>
        <v>-1581524.9999999993</v>
      </c>
    </row>
    <row r="95" spans="1:14" s="7" customFormat="1" ht="15.6" hidden="1" customHeight="1" x14ac:dyDescent="0.3">
      <c r="A95" s="18">
        <v>2</v>
      </c>
      <c r="B95" s="17" t="s">
        <v>5</v>
      </c>
      <c r="C95" s="16">
        <f>$C$2</f>
        <v>44662</v>
      </c>
      <c r="D95" s="15">
        <v>42419</v>
      </c>
      <c r="E95" s="15">
        <v>46072</v>
      </c>
      <c r="F95" s="12">
        <f>F80</f>
        <v>100.15263972144623</v>
      </c>
      <c r="G95" s="39">
        <f>G80</f>
        <v>-1.5E-3</v>
      </c>
      <c r="H95" s="21" t="e">
        <f>H80</f>
        <v>#REF!</v>
      </c>
      <c r="I95" s="12">
        <f>I80</f>
        <v>100.59486125493441</v>
      </c>
      <c r="J95" s="11">
        <f t="shared" si="21"/>
        <v>4.7800000000000002E-2</v>
      </c>
      <c r="K95" s="9">
        <v>46240802.100500003</v>
      </c>
      <c r="L95" s="9">
        <v>500</v>
      </c>
      <c r="M95" s="9">
        <f>M68</f>
        <v>1000000</v>
      </c>
      <c r="N95" s="31">
        <f t="shared" si="22"/>
        <v>2211107.6674408992</v>
      </c>
    </row>
    <row r="96" spans="1:14" ht="15.6" hidden="1" customHeight="1" x14ac:dyDescent="0.3">
      <c r="A96" s="18">
        <v>2</v>
      </c>
      <c r="B96" s="17" t="s">
        <v>8</v>
      </c>
      <c r="C96" s="16" t="e">
        <f>#REF!</f>
        <v>#REF!</v>
      </c>
      <c r="D96" s="16" t="e">
        <f>#REF!</f>
        <v>#REF!</v>
      </c>
      <c r="E96" s="16" t="e">
        <f>#REF!</f>
        <v>#REF!</v>
      </c>
      <c r="F96" s="38" t="e">
        <f>#REF!</f>
        <v>#REF!</v>
      </c>
      <c r="G96" s="39" t="e">
        <f>#REF!</f>
        <v>#REF!</v>
      </c>
      <c r="H96" s="14" t="e">
        <f>#REF!</f>
        <v>#REF!</v>
      </c>
      <c r="I96" s="38" t="e">
        <f>#REF!</f>
        <v>#REF!</v>
      </c>
      <c r="J96" s="11" t="e">
        <f t="shared" si="21"/>
        <v>#REF!</v>
      </c>
      <c r="K96" s="32">
        <v>36518289.285400003</v>
      </c>
      <c r="L96" s="9">
        <v>2000</v>
      </c>
      <c r="M96" s="9" t="e">
        <f>#REF!</f>
        <v>#REF!</v>
      </c>
      <c r="N96" s="31" t="e">
        <f t="shared" si="22"/>
        <v>#REF!</v>
      </c>
    </row>
    <row r="97" spans="1:14" s="7" customFormat="1" ht="15.6" hidden="1" customHeight="1" x14ac:dyDescent="0.3">
      <c r="A97" s="18">
        <v>3</v>
      </c>
      <c r="B97" s="17" t="s">
        <v>7</v>
      </c>
      <c r="C97" s="16">
        <f>$C$2</f>
        <v>44662</v>
      </c>
      <c r="D97" s="16">
        <f t="shared" ref="D97:J97" si="23">D32</f>
        <v>43213</v>
      </c>
      <c r="E97" s="16">
        <f t="shared" si="23"/>
        <v>46866</v>
      </c>
      <c r="F97" s="12">
        <f t="shared" si="23"/>
        <v>108.9524</v>
      </c>
      <c r="G97" s="33">
        <f t="shared" si="23"/>
        <v>1.4999999999999999E-2</v>
      </c>
      <c r="H97" s="12" t="str">
        <f t="shared" si="23"/>
        <v>Markup</v>
      </c>
      <c r="I97" s="12">
        <f t="shared" si="23"/>
        <v>102.6263</v>
      </c>
      <c r="J97" s="12">
        <f t="shared" si="23"/>
        <v>-0.12859999999999999</v>
      </c>
      <c r="K97" s="32">
        <v>36518289.285400003</v>
      </c>
      <c r="L97" s="37">
        <v>1000</v>
      </c>
      <c r="M97" s="37">
        <f>M32</f>
        <v>99860</v>
      </c>
      <c r="N97" s="36">
        <f>N32</f>
        <v>-10928831.185799995</v>
      </c>
    </row>
    <row r="98" spans="1:14" s="7" customFormat="1" ht="15.6" hidden="1" customHeight="1" x14ac:dyDescent="0.3">
      <c r="A98" s="18">
        <v>3</v>
      </c>
      <c r="B98" s="17" t="s">
        <v>6</v>
      </c>
      <c r="C98" s="16">
        <f>$C$2</f>
        <v>44662</v>
      </c>
      <c r="D98" s="15">
        <v>43055</v>
      </c>
      <c r="E98" s="15">
        <v>44881</v>
      </c>
      <c r="F98" s="12">
        <f>F29</f>
        <v>102.41630000000001</v>
      </c>
      <c r="G98" s="35">
        <f>G29</f>
        <v>1.4999999999999999E-2</v>
      </c>
      <c r="H98" s="12" t="str">
        <f>H29</f>
        <v>Markup</v>
      </c>
      <c r="I98" s="12">
        <f>I29</f>
        <v>101.12130000000001</v>
      </c>
      <c r="J98" s="11">
        <f t="shared" ref="J98:J103" si="24">ROUND(N98/K98,4)</f>
        <v>-1.6000000000000001E-3</v>
      </c>
      <c r="K98" s="9">
        <v>27471837.1897</v>
      </c>
      <c r="L98" s="9">
        <v>1000</v>
      </c>
      <c r="M98" s="9">
        <f>M29</f>
        <v>3333</v>
      </c>
      <c r="N98" s="31">
        <f t="shared" ref="N98:N103" si="25">L98*M98*(I98-F98)%</f>
        <v>-43162.350000000057</v>
      </c>
    </row>
    <row r="99" spans="1:14" s="7" customFormat="1" ht="15.6" hidden="1" customHeight="1" x14ac:dyDescent="0.3">
      <c r="A99" s="18">
        <v>4</v>
      </c>
      <c r="B99" s="17" t="s">
        <v>5</v>
      </c>
      <c r="C99" s="16">
        <f>$C$2</f>
        <v>44662</v>
      </c>
      <c r="D99" s="15">
        <f t="shared" ref="D99:I99" si="26">D80</f>
        <v>43839</v>
      </c>
      <c r="E99" s="15">
        <f t="shared" si="26"/>
        <v>47492</v>
      </c>
      <c r="F99" s="12">
        <f t="shared" si="26"/>
        <v>100.15263972144623</v>
      </c>
      <c r="G99" s="35">
        <f t="shared" si="26"/>
        <v>-1.5E-3</v>
      </c>
      <c r="H99" s="15" t="e">
        <f t="shared" si="26"/>
        <v>#REF!</v>
      </c>
      <c r="I99" s="34">
        <f t="shared" si="26"/>
        <v>100.59486125493441</v>
      </c>
      <c r="J99" s="11">
        <f t="shared" si="24"/>
        <v>6.4299999999999996E-2</v>
      </c>
      <c r="K99" s="9">
        <v>34405774.509999998</v>
      </c>
      <c r="L99" s="9">
        <v>500</v>
      </c>
      <c r="M99" s="9">
        <f>M80</f>
        <v>1000000</v>
      </c>
      <c r="N99" s="31">
        <f t="shared" si="25"/>
        <v>2211107.6674408992</v>
      </c>
    </row>
    <row r="100" spans="1:14" s="7" customFormat="1" ht="15.6" hidden="1" customHeight="1" x14ac:dyDescent="0.3">
      <c r="A100" s="18">
        <v>4</v>
      </c>
      <c r="B100" s="17" t="s">
        <v>4</v>
      </c>
      <c r="C100" s="16">
        <f>C99</f>
        <v>44662</v>
      </c>
      <c r="D100" s="15">
        <f>D88</f>
        <v>43055</v>
      </c>
      <c r="E100" s="15">
        <f>E88</f>
        <v>44881</v>
      </c>
      <c r="F100" s="11">
        <f>F88</f>
        <v>100.15263972144623</v>
      </c>
      <c r="G100" s="33">
        <f>G88</f>
        <v>1.4999999999999999E-2</v>
      </c>
      <c r="H100" s="12" t="e">
        <f>#REF!</f>
        <v>#REF!</v>
      </c>
      <c r="I100" s="11">
        <f>I88</f>
        <v>101.30419999999999</v>
      </c>
      <c r="J100" s="11">
        <f t="shared" si="24"/>
        <v>1E-4</v>
      </c>
      <c r="K100" s="32">
        <v>34460129.815899998</v>
      </c>
      <c r="L100" s="9">
        <v>100</v>
      </c>
      <c r="M100" s="9">
        <f>M88</f>
        <v>1750</v>
      </c>
      <c r="N100" s="31">
        <f t="shared" si="25"/>
        <v>2015.2304874690792</v>
      </c>
    </row>
    <row r="101" spans="1:14" s="7" customFormat="1" ht="15.6" hidden="1" customHeight="1" x14ac:dyDescent="0.3">
      <c r="A101" s="30">
        <v>6</v>
      </c>
      <c r="B101" s="29" t="s">
        <v>4</v>
      </c>
      <c r="C101" s="28">
        <f>C100</f>
        <v>44662</v>
      </c>
      <c r="D101" s="27">
        <f>D78</f>
        <v>43055</v>
      </c>
      <c r="E101" s="27">
        <f>E78</f>
        <v>44881</v>
      </c>
      <c r="F101" s="24">
        <f>F58</f>
        <v>97.646500000000003</v>
      </c>
      <c r="G101" s="26">
        <f>G88</f>
        <v>1.4999999999999999E-2</v>
      </c>
      <c r="H101" s="25" t="str">
        <f>H78</f>
        <v>Markup</v>
      </c>
      <c r="I101" s="24">
        <f>I58</f>
        <v>101.30419999999999</v>
      </c>
      <c r="J101" s="24">
        <f t="shared" si="24"/>
        <v>0.1074</v>
      </c>
      <c r="K101" s="23">
        <v>34059131.466499999</v>
      </c>
      <c r="L101" s="23">
        <v>100</v>
      </c>
      <c r="M101" s="23">
        <f>M81</f>
        <v>1000000</v>
      </c>
      <c r="N101" s="22">
        <f t="shared" si="25"/>
        <v>3657699.9999999916</v>
      </c>
    </row>
    <row r="102" spans="1:14" s="19" customFormat="1" ht="15.6" customHeight="1" x14ac:dyDescent="0.3">
      <c r="A102" s="18">
        <v>1</v>
      </c>
      <c r="B102" s="17" t="s">
        <v>3</v>
      </c>
      <c r="C102" s="16">
        <f>$C$2</f>
        <v>44662</v>
      </c>
      <c r="D102" s="15">
        <v>44515</v>
      </c>
      <c r="E102" s="15">
        <v>44972</v>
      </c>
      <c r="F102" s="12">
        <f>F82</f>
        <v>99.110900000000001</v>
      </c>
      <c r="G102" s="14">
        <f>G82</f>
        <v>-0.01</v>
      </c>
      <c r="H102" s="21" t="s">
        <v>2</v>
      </c>
      <c r="I102" s="12">
        <f>I82</f>
        <v>99.896900000000002</v>
      </c>
      <c r="J102" s="11">
        <f t="shared" si="24"/>
        <v>2.3400000000000001E-2</v>
      </c>
      <c r="K102" s="20">
        <v>75544654.549700007</v>
      </c>
      <c r="L102" s="9">
        <v>225</v>
      </c>
      <c r="M102" s="9">
        <v>1000000</v>
      </c>
      <c r="N102" s="9">
        <f t="shared" si="25"/>
        <v>1768500.0000000028</v>
      </c>
    </row>
    <row r="103" spans="1:14" s="7" customFormat="1" x14ac:dyDescent="0.3">
      <c r="A103" s="18">
        <v>2</v>
      </c>
      <c r="B103" s="17" t="s">
        <v>1</v>
      </c>
      <c r="C103" s="16">
        <f>$C$2</f>
        <v>44662</v>
      </c>
      <c r="D103" s="15">
        <v>43069</v>
      </c>
      <c r="E103" s="15">
        <v>45260</v>
      </c>
      <c r="F103" s="12">
        <v>101.1512</v>
      </c>
      <c r="G103" s="14">
        <v>8.9999999999999993E-3</v>
      </c>
      <c r="H103" s="13" t="s">
        <v>0</v>
      </c>
      <c r="I103" s="12">
        <v>100.41379999999999</v>
      </c>
      <c r="J103" s="11">
        <f t="shared" si="24"/>
        <v>-6.8999999999999999E-3</v>
      </c>
      <c r="K103" s="20">
        <v>75544654.549700007</v>
      </c>
      <c r="L103" s="9">
        <v>2033</v>
      </c>
      <c r="M103" s="9">
        <v>35000</v>
      </c>
      <c r="N103" s="8">
        <f t="shared" si="25"/>
        <v>-524696.97000000568</v>
      </c>
    </row>
  </sheetData>
  <pageMargins left="0.72" right="0.17" top="1.0900000000000001" bottom="1" header="0.5" footer="0.5"/>
  <pageSetup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3"/>
  <sheetViews>
    <sheetView showGridLines="0" tabSelected="1" view="pageBreakPreview" topLeftCell="A11" zoomScale="70" zoomScaleNormal="70" zoomScaleSheetLayoutView="70" zoomScalePageLayoutView="70" workbookViewId="0">
      <selection activeCell="H114" sqref="H114"/>
    </sheetView>
  </sheetViews>
  <sheetFormatPr defaultColWidth="9.109375" defaultRowHeight="15.6" x14ac:dyDescent="0.3"/>
  <cols>
    <col min="1" max="1" width="8" style="4" customWidth="1"/>
    <col min="2" max="2" width="64" style="4" bestFit="1" customWidth="1"/>
    <col min="3" max="3" width="17.6640625" style="4" customWidth="1"/>
    <col min="4" max="4" width="15.5546875" style="4" bestFit="1" customWidth="1"/>
    <col min="5" max="5" width="16.44140625" style="4" customWidth="1"/>
    <col min="6" max="6" width="14.44140625" style="5" customWidth="1"/>
    <col min="7" max="7" width="19.5546875" style="6" customWidth="1"/>
    <col min="8" max="8" width="16.6640625" style="5" customWidth="1"/>
    <col min="9" max="9" width="20.5546875" style="5" customWidth="1"/>
    <col min="10" max="10" width="12.88671875" style="4" customWidth="1"/>
    <col min="11" max="11" width="34" style="3" customWidth="1"/>
    <col min="12" max="12" width="15.44140625" style="3" bestFit="1" customWidth="1"/>
    <col min="13" max="13" width="18.6640625" style="3" bestFit="1" customWidth="1"/>
    <col min="14" max="14" width="19.6640625" style="2" customWidth="1"/>
    <col min="15" max="16384" width="9.109375" style="1"/>
  </cols>
  <sheetData>
    <row r="1" spans="1:14" x14ac:dyDescent="0.3">
      <c r="A1" s="107" t="s">
        <v>42</v>
      </c>
      <c r="C1" s="107"/>
    </row>
    <row r="2" spans="1:14" x14ac:dyDescent="0.3">
      <c r="A2" s="107" t="s">
        <v>41</v>
      </c>
      <c r="C2" s="108">
        <v>44669</v>
      </c>
      <c r="F2" s="106"/>
      <c r="I2" s="106"/>
    </row>
    <row r="3" spans="1:14" x14ac:dyDescent="0.3">
      <c r="A3" s="107"/>
      <c r="C3" s="107"/>
      <c r="F3" s="106"/>
    </row>
    <row r="5" spans="1:14" x14ac:dyDescent="0.3">
      <c r="A5" s="55" t="s">
        <v>40</v>
      </c>
    </row>
    <row r="6" spans="1:14" ht="46.8" x14ac:dyDescent="0.3">
      <c r="A6" s="93" t="s">
        <v>26</v>
      </c>
      <c r="B6" s="93" t="s">
        <v>25</v>
      </c>
      <c r="C6" s="93" t="s">
        <v>24</v>
      </c>
      <c r="D6" s="93" t="s">
        <v>23</v>
      </c>
      <c r="E6" s="93" t="s">
        <v>22</v>
      </c>
      <c r="F6" s="93" t="s">
        <v>21</v>
      </c>
      <c r="G6" s="94" t="s">
        <v>20</v>
      </c>
      <c r="H6" s="93" t="s">
        <v>19</v>
      </c>
      <c r="I6" s="93" t="s">
        <v>18</v>
      </c>
      <c r="J6" s="93" t="s">
        <v>17</v>
      </c>
      <c r="K6" s="92" t="s">
        <v>16</v>
      </c>
      <c r="L6" s="92" t="s">
        <v>15</v>
      </c>
      <c r="M6" s="92" t="s">
        <v>14</v>
      </c>
      <c r="N6" s="60" t="s">
        <v>13</v>
      </c>
    </row>
    <row r="7" spans="1:14" s="7" customFormat="1" ht="15.6" customHeight="1" x14ac:dyDescent="0.3">
      <c r="A7" s="18">
        <v>1</v>
      </c>
      <c r="B7" s="17" t="s">
        <v>43</v>
      </c>
      <c r="C7" s="16">
        <f>$C$2</f>
        <v>44669</v>
      </c>
      <c r="D7" s="15">
        <v>44469</v>
      </c>
      <c r="E7" s="15">
        <v>48121</v>
      </c>
      <c r="F7" s="12">
        <v>102.7</v>
      </c>
      <c r="G7" s="14">
        <v>1.5E-3</v>
      </c>
      <c r="H7" s="21" t="s">
        <v>0</v>
      </c>
      <c r="I7" s="12">
        <v>101.90770000000001</v>
      </c>
      <c r="J7" s="11">
        <f>ROUND(N7/K7,4)</f>
        <v>-3.5400000000000001E-2</v>
      </c>
      <c r="K7" s="10">
        <v>39111731.722400002</v>
      </c>
      <c r="L7" s="9">
        <v>35000</v>
      </c>
      <c r="M7" s="9">
        <v>4999</v>
      </c>
      <c r="N7" s="9">
        <f>L7*M7*(I7-F7)%</f>
        <v>-1386247.6949999954</v>
      </c>
    </row>
    <row r="8" spans="1:14" s="7" customFormat="1" ht="15.6" hidden="1" customHeight="1" x14ac:dyDescent="0.3">
      <c r="A8" s="30">
        <v>1</v>
      </c>
      <c r="B8" s="29" t="s">
        <v>37</v>
      </c>
      <c r="C8" s="28">
        <f>$C$2</f>
        <v>44669</v>
      </c>
      <c r="D8" s="27">
        <v>43165</v>
      </c>
      <c r="E8" s="27">
        <v>45175</v>
      </c>
      <c r="F8" s="25">
        <v>102.41630000000001</v>
      </c>
      <c r="G8" s="59">
        <v>1.4999999999999999E-2</v>
      </c>
      <c r="H8" s="21" t="s">
        <v>0</v>
      </c>
      <c r="I8" s="25">
        <v>101.12130000000001</v>
      </c>
      <c r="J8" s="24">
        <f>ROUND(N8/K8,4)</f>
        <v>-1.47E-2</v>
      </c>
      <c r="K8" s="10">
        <v>39592485.600100003</v>
      </c>
      <c r="L8" s="23">
        <v>18000</v>
      </c>
      <c r="M8" s="23">
        <v>2499.67</v>
      </c>
      <c r="N8" s="23">
        <f>L8*M8*(I8-F8)%</f>
        <v>-582673.07700000075</v>
      </c>
    </row>
    <row r="9" spans="1:14" s="19" customFormat="1" ht="15.6" customHeight="1" x14ac:dyDescent="0.3">
      <c r="A9" s="18">
        <v>2</v>
      </c>
      <c r="B9" s="17" t="s">
        <v>30</v>
      </c>
      <c r="C9" s="16">
        <f>$C$2</f>
        <v>44669</v>
      </c>
      <c r="D9" s="15">
        <v>42934</v>
      </c>
      <c r="E9" s="15">
        <v>45125</v>
      </c>
      <c r="F9" s="12">
        <v>102.40009999999999</v>
      </c>
      <c r="G9" s="14">
        <v>1.4999999999999999E-2</v>
      </c>
      <c r="H9" s="21" t="s">
        <v>0</v>
      </c>
      <c r="I9" s="12">
        <v>101.2915</v>
      </c>
      <c r="J9" s="11">
        <f>ROUND(N9/K9,4)</f>
        <v>-5.0000000000000001E-3</v>
      </c>
      <c r="K9" s="10">
        <v>39111731.722400002</v>
      </c>
      <c r="L9" s="9">
        <v>10000</v>
      </c>
      <c r="M9" s="9">
        <v>1750</v>
      </c>
      <c r="N9" s="9">
        <f>L9*M9*(I9-F9)%</f>
        <v>-194004.99999999921</v>
      </c>
    </row>
    <row r="10" spans="1:14" s="19" customFormat="1" ht="15.6" hidden="1" customHeight="1" x14ac:dyDescent="0.3">
      <c r="A10" s="18">
        <v>1</v>
      </c>
      <c r="B10" s="17" t="s">
        <v>9</v>
      </c>
      <c r="C10" s="16">
        <f>$C$2</f>
        <v>44669</v>
      </c>
      <c r="D10" s="15">
        <v>42768</v>
      </c>
      <c r="E10" s="15">
        <v>44959</v>
      </c>
      <c r="F10" s="11">
        <v>92</v>
      </c>
      <c r="G10" s="14">
        <v>1.4999999999999999E-2</v>
      </c>
      <c r="H10" s="21" t="s">
        <v>0</v>
      </c>
      <c r="I10" s="11">
        <v>90.560196634334673</v>
      </c>
      <c r="J10" s="11" t="e">
        <f>ROUND(N10/K10,4)</f>
        <v>#DIV/0!</v>
      </c>
      <c r="K10" s="32"/>
      <c r="L10" s="9">
        <v>500</v>
      </c>
      <c r="M10" s="9">
        <v>41667</v>
      </c>
      <c r="N10" s="9">
        <f>L10*M10*(I10-F10)%</f>
        <v>-299961.43418588588</v>
      </c>
    </row>
    <row r="11" spans="1:14" s="19" customFormat="1" ht="15.75" customHeight="1" x14ac:dyDescent="0.3">
      <c r="A11" s="18">
        <v>3</v>
      </c>
      <c r="B11" s="17" t="s">
        <v>34</v>
      </c>
      <c r="C11" s="16">
        <f>$C$2</f>
        <v>44669</v>
      </c>
      <c r="D11" s="15">
        <v>43907</v>
      </c>
      <c r="E11" s="15">
        <v>47559</v>
      </c>
      <c r="F11" s="12">
        <v>101.5</v>
      </c>
      <c r="G11" s="14">
        <v>1.2E-2</v>
      </c>
      <c r="H11" s="21" t="s">
        <v>0</v>
      </c>
      <c r="I11" s="12">
        <v>96.038300000000007</v>
      </c>
      <c r="J11" s="11">
        <f>ROUND(N11/K11,4)</f>
        <v>-6.9800000000000001E-2</v>
      </c>
      <c r="K11" s="10">
        <v>39111731.722400002</v>
      </c>
      <c r="L11" s="9">
        <v>50</v>
      </c>
      <c r="M11" s="9">
        <v>1000000</v>
      </c>
      <c r="N11" s="9">
        <f>L11*M11*(I11-F11)%</f>
        <v>-2730849.9999999967</v>
      </c>
    </row>
    <row r="12" spans="1:14" s="19" customFormat="1" ht="15.6" hidden="1" customHeight="1" x14ac:dyDescent="0.3">
      <c r="A12" s="18">
        <v>5</v>
      </c>
      <c r="B12" s="17" t="s">
        <v>7</v>
      </c>
      <c r="C12" s="16">
        <f>$C$2</f>
        <v>44669</v>
      </c>
      <c r="D12" s="15">
        <v>43160</v>
      </c>
      <c r="E12" s="15">
        <v>44986</v>
      </c>
      <c r="F12" s="12">
        <v>99.986662182950553</v>
      </c>
      <c r="G12" s="14">
        <v>1E-3</v>
      </c>
      <c r="H12" s="21" t="s">
        <v>0</v>
      </c>
      <c r="I12" s="12">
        <v>99.783800535158235</v>
      </c>
      <c r="J12" s="11">
        <f>ROUND(N12/K12,4)</f>
        <v>-2.8E-3</v>
      </c>
      <c r="K12" s="32">
        <v>72838297.251000002</v>
      </c>
      <c r="L12" s="9">
        <v>1000</v>
      </c>
      <c r="M12" s="9">
        <v>100000</v>
      </c>
      <c r="N12" s="9">
        <f>L12*M12*(I12-F12)%</f>
        <v>-202861.64779231799</v>
      </c>
    </row>
    <row r="13" spans="1:14" s="19" customFormat="1" ht="15.6" hidden="1" customHeight="1" x14ac:dyDescent="0.3">
      <c r="A13" s="18">
        <v>3</v>
      </c>
      <c r="B13" s="17" t="s">
        <v>29</v>
      </c>
      <c r="C13" s="16">
        <f>$C$2</f>
        <v>44669</v>
      </c>
      <c r="D13" s="15">
        <v>42727</v>
      </c>
      <c r="E13" s="15">
        <v>46379</v>
      </c>
      <c r="F13" s="12">
        <v>100</v>
      </c>
      <c r="G13" s="14">
        <v>7.4999999999999997E-3</v>
      </c>
      <c r="H13" s="21" t="s">
        <v>0</v>
      </c>
      <c r="I13" s="12">
        <v>96.942099999999996</v>
      </c>
      <c r="J13" s="11">
        <f>ROUND(N13/K13,4)</f>
        <v>-5.4699999999999999E-2</v>
      </c>
      <c r="K13" s="32">
        <v>67035065.775899999</v>
      </c>
      <c r="L13" s="9">
        <v>1200</v>
      </c>
      <c r="M13" s="9">
        <v>99840</v>
      </c>
      <c r="N13" s="9">
        <f>L13*M13*(I13-F13)%</f>
        <v>-3663608.8320000046</v>
      </c>
    </row>
    <row r="14" spans="1:14" s="19" customFormat="1" ht="15.6" hidden="1" customHeight="1" x14ac:dyDescent="0.3">
      <c r="A14" s="18">
        <v>2</v>
      </c>
      <c r="B14" s="17" t="s">
        <v>5</v>
      </c>
      <c r="C14" s="16">
        <f>$C$2</f>
        <v>44669</v>
      </c>
      <c r="D14" s="15">
        <v>42419</v>
      </c>
      <c r="E14" s="15">
        <v>46072</v>
      </c>
      <c r="F14" s="12">
        <v>96.321689848909429</v>
      </c>
      <c r="G14" s="39">
        <v>-1.5E-3</v>
      </c>
      <c r="H14" s="21" t="s">
        <v>0</v>
      </c>
      <c r="I14" s="12">
        <v>96.911010470544085</v>
      </c>
      <c r="J14" s="11">
        <f>ROUND(N14/K14,4)</f>
        <v>6.3E-3</v>
      </c>
      <c r="K14" s="117">
        <v>39791468.756800003</v>
      </c>
      <c r="L14" s="9">
        <v>425</v>
      </c>
      <c r="M14" s="9">
        <v>99820</v>
      </c>
      <c r="N14" s="9">
        <f>L14*M14*(I14-F14)%</f>
        <v>250010.43391917812</v>
      </c>
    </row>
    <row r="15" spans="1:14" s="19" customFormat="1" ht="15.6" customHeight="1" x14ac:dyDescent="0.3">
      <c r="A15" s="18">
        <v>4</v>
      </c>
      <c r="B15" s="17" t="s">
        <v>33</v>
      </c>
      <c r="C15" s="16">
        <f>$C$2</f>
        <v>44669</v>
      </c>
      <c r="D15" s="15">
        <v>44256</v>
      </c>
      <c r="E15" s="15">
        <v>47908</v>
      </c>
      <c r="F15" s="12">
        <v>115.31480000000001</v>
      </c>
      <c r="G15" s="14">
        <v>1.4999999999999999E-2</v>
      </c>
      <c r="H15" s="21" t="s">
        <v>0</v>
      </c>
      <c r="I15" s="12">
        <v>106.8494</v>
      </c>
      <c r="J15" s="11">
        <f>ROUND(N15/K15,4)</f>
        <v>-0.18390000000000001</v>
      </c>
      <c r="K15" s="10">
        <v>39111731.722400002</v>
      </c>
      <c r="L15" s="9">
        <v>850</v>
      </c>
      <c r="M15" s="9">
        <v>99960</v>
      </c>
      <c r="N15" s="9">
        <f>L15*M15*(I15-F15)%</f>
        <v>-7192711.7640000014</v>
      </c>
    </row>
    <row r="16" spans="1:14" x14ac:dyDescent="0.3">
      <c r="A16" s="1"/>
      <c r="B16" s="1"/>
      <c r="C16" s="1"/>
      <c r="D16" s="1"/>
      <c r="E16" s="1"/>
      <c r="F16" s="102"/>
      <c r="G16" s="103"/>
      <c r="H16" s="102"/>
      <c r="I16" s="104"/>
      <c r="J16" s="1"/>
      <c r="K16" s="101"/>
      <c r="L16" s="101"/>
      <c r="M16" s="101"/>
      <c r="N16" s="100"/>
    </row>
    <row r="17" spans="1:14" ht="15.6" hidden="1" customHeight="1" x14ac:dyDescent="0.3">
      <c r="A17" s="95" t="s">
        <v>39</v>
      </c>
      <c r="B17" s="1"/>
      <c r="C17" s="1"/>
      <c r="D17" s="1"/>
      <c r="E17" s="1"/>
      <c r="F17" s="102"/>
      <c r="G17" s="103"/>
      <c r="H17" s="102"/>
      <c r="I17" s="102"/>
      <c r="J17" s="1"/>
      <c r="K17" s="101"/>
      <c r="L17" s="101"/>
      <c r="M17" s="101"/>
      <c r="N17" s="100"/>
    </row>
    <row r="18" spans="1:14" ht="46.95" hidden="1" customHeight="1" x14ac:dyDescent="0.3">
      <c r="A18" s="98" t="s">
        <v>26</v>
      </c>
      <c r="B18" s="98" t="s">
        <v>25</v>
      </c>
      <c r="C18" s="98" t="s">
        <v>24</v>
      </c>
      <c r="D18" s="98" t="s">
        <v>23</v>
      </c>
      <c r="E18" s="98" t="s">
        <v>22</v>
      </c>
      <c r="F18" s="98" t="s">
        <v>21</v>
      </c>
      <c r="G18" s="99" t="s">
        <v>20</v>
      </c>
      <c r="H18" s="98" t="s">
        <v>19</v>
      </c>
      <c r="I18" s="98" t="s">
        <v>18</v>
      </c>
      <c r="J18" s="98" t="s">
        <v>17</v>
      </c>
      <c r="K18" s="97" t="s">
        <v>16</v>
      </c>
      <c r="L18" s="97" t="s">
        <v>15</v>
      </c>
      <c r="M18" s="97" t="s">
        <v>14</v>
      </c>
      <c r="N18" s="96" t="s">
        <v>13</v>
      </c>
    </row>
    <row r="19" spans="1:14" s="7" customFormat="1" ht="15.6" hidden="1" customHeight="1" x14ac:dyDescent="0.3">
      <c r="A19" s="50">
        <v>1</v>
      </c>
      <c r="B19" s="49" t="s">
        <v>8</v>
      </c>
      <c r="C19" s="48">
        <f>$C$2</f>
        <v>44669</v>
      </c>
      <c r="D19" s="47">
        <v>41325</v>
      </c>
      <c r="E19" s="47">
        <v>44247</v>
      </c>
      <c r="F19" s="45" t="e">
        <f>#REF!</f>
        <v>#REF!</v>
      </c>
      <c r="G19" s="64" t="e">
        <f>#REF!</f>
        <v>#REF!</v>
      </c>
      <c r="H19" s="63" t="e">
        <f>#REF!</f>
        <v>#REF!</v>
      </c>
      <c r="I19" s="45" t="e">
        <f>#REF!</f>
        <v>#REF!</v>
      </c>
      <c r="J19" s="44" t="e">
        <f>ROUND(N19/K19,4)</f>
        <v>#REF!</v>
      </c>
      <c r="K19" s="43">
        <v>18460455.1613</v>
      </c>
      <c r="L19" s="42">
        <v>2000</v>
      </c>
      <c r="M19" s="42" t="e">
        <f>#REF!</f>
        <v>#REF!</v>
      </c>
      <c r="N19" s="42" t="e">
        <f>L19*M19*(I19-F19)%</f>
        <v>#REF!</v>
      </c>
    </row>
    <row r="20" spans="1:14" s="7" customFormat="1" ht="15.6" hidden="1" customHeight="1" x14ac:dyDescent="0.3">
      <c r="A20" s="50">
        <v>1</v>
      </c>
      <c r="B20" s="49" t="s">
        <v>11</v>
      </c>
      <c r="C20" s="48">
        <f>$C$2</f>
        <v>44669</v>
      </c>
      <c r="D20" s="47">
        <v>42446</v>
      </c>
      <c r="E20" s="47">
        <v>46098</v>
      </c>
      <c r="F20" s="45">
        <f>F7</f>
        <v>102.7</v>
      </c>
      <c r="G20" s="64">
        <f>G7</f>
        <v>1.5E-3</v>
      </c>
      <c r="H20" s="63" t="s">
        <v>0</v>
      </c>
      <c r="I20" s="45">
        <f>I7</f>
        <v>101.90770000000001</v>
      </c>
      <c r="J20" s="44">
        <f>ROUND(N20/K20,4)</f>
        <v>-0.113</v>
      </c>
      <c r="K20" s="43">
        <v>18397476.333299998</v>
      </c>
      <c r="L20" s="42">
        <v>52500</v>
      </c>
      <c r="M20" s="42">
        <f>M7</f>
        <v>4999</v>
      </c>
      <c r="N20" s="42">
        <f>L20*M20*(I20-F20)%</f>
        <v>-2079371.542499993</v>
      </c>
    </row>
    <row r="21" spans="1:14" s="7" customFormat="1" ht="15.6" hidden="1" customHeight="1" x14ac:dyDescent="0.3">
      <c r="A21" s="50">
        <v>1</v>
      </c>
      <c r="B21" s="49" t="s">
        <v>37</v>
      </c>
      <c r="C21" s="48">
        <f>$C$2</f>
        <v>44669</v>
      </c>
      <c r="D21" s="47">
        <v>43165</v>
      </c>
      <c r="E21" s="47">
        <v>44991</v>
      </c>
      <c r="F21" s="45">
        <v>99.221635880026099</v>
      </c>
      <c r="G21" s="64">
        <v>1.5E-3</v>
      </c>
      <c r="H21" s="63" t="s">
        <v>0</v>
      </c>
      <c r="I21" s="45">
        <v>98.98288101887978</v>
      </c>
      <c r="J21" s="44">
        <f>ROUND(N21/K21,4)</f>
        <v>-4.1999999999999997E-3</v>
      </c>
      <c r="K21" s="43">
        <v>40154909.262500003</v>
      </c>
      <c r="L21" s="42">
        <v>14000</v>
      </c>
      <c r="M21" s="42">
        <v>5000</v>
      </c>
      <c r="N21" s="42">
        <f>L21*M21*(I21-F21)%</f>
        <v>-167128.4028024232</v>
      </c>
    </row>
    <row r="22" spans="1:14" s="7" customFormat="1" ht="15.6" hidden="1" customHeight="1" x14ac:dyDescent="0.3">
      <c r="A22" s="50">
        <v>1</v>
      </c>
      <c r="B22" s="49" t="s">
        <v>30</v>
      </c>
      <c r="C22" s="48">
        <f>$C$2</f>
        <v>44669</v>
      </c>
      <c r="D22" s="47">
        <v>42934</v>
      </c>
      <c r="E22" s="47">
        <v>44760</v>
      </c>
      <c r="F22" s="45">
        <f>F9</f>
        <v>102.40009999999999</v>
      </c>
      <c r="G22" s="64">
        <f>G9</f>
        <v>1.4999999999999999E-2</v>
      </c>
      <c r="H22" s="63" t="s">
        <v>0</v>
      </c>
      <c r="I22" s="45">
        <f>I9</f>
        <v>101.2915</v>
      </c>
      <c r="J22" s="44">
        <f>ROUND(N22/K22,4)</f>
        <v>-1.0699999999999999E-2</v>
      </c>
      <c r="K22" s="43">
        <v>18153171.964400001</v>
      </c>
      <c r="L22" s="42">
        <v>10000</v>
      </c>
      <c r="M22" s="42">
        <f>M9</f>
        <v>1750</v>
      </c>
      <c r="N22" s="42">
        <f>L22*M22*(I22-F22)%</f>
        <v>-194004.99999999921</v>
      </c>
    </row>
    <row r="23" spans="1:14" s="7" customFormat="1" ht="15.6" hidden="1" customHeight="1" x14ac:dyDescent="0.3">
      <c r="A23" s="50">
        <v>3</v>
      </c>
      <c r="B23" s="49" t="s">
        <v>31</v>
      </c>
      <c r="C23" s="48">
        <f>$C$2</f>
        <v>44669</v>
      </c>
      <c r="D23" s="47">
        <v>41912</v>
      </c>
      <c r="E23" s="47">
        <v>45565</v>
      </c>
      <c r="F23" s="45">
        <v>97.746300000000005</v>
      </c>
      <c r="G23" s="64">
        <v>1.5E-3</v>
      </c>
      <c r="H23" s="63" t="s">
        <v>0</v>
      </c>
      <c r="I23" s="45">
        <v>97.249151801255465</v>
      </c>
      <c r="J23" s="44">
        <f>ROUND(N23/K23,4)</f>
        <v>-2.5700000000000001E-2</v>
      </c>
      <c r="K23" s="43">
        <v>37716058.631999999</v>
      </c>
      <c r="L23" s="42">
        <v>39000</v>
      </c>
      <c r="M23" s="42">
        <v>4991</v>
      </c>
      <c r="N23" s="42">
        <f>L23*M23*(I23-F23)%</f>
        <v>-967693.99737425975</v>
      </c>
    </row>
    <row r="24" spans="1:14" s="7" customFormat="1" ht="15.75" customHeight="1" x14ac:dyDescent="0.3">
      <c r="A24" s="50"/>
      <c r="B24" s="49"/>
      <c r="C24" s="48"/>
      <c r="D24" s="47"/>
      <c r="E24" s="47"/>
      <c r="F24" s="45"/>
      <c r="G24" s="64"/>
      <c r="H24" s="63"/>
      <c r="I24" s="45"/>
      <c r="J24" s="44"/>
      <c r="K24" s="43"/>
      <c r="L24" s="42"/>
      <c r="M24" s="42"/>
      <c r="N24" s="42"/>
    </row>
    <row r="25" spans="1:14" s="7" customFormat="1" ht="15.75" customHeight="1" x14ac:dyDescent="0.3">
      <c r="A25" s="95" t="s">
        <v>38</v>
      </c>
      <c r="B25" s="49"/>
      <c r="C25" s="48"/>
      <c r="D25" s="47"/>
      <c r="E25" s="47"/>
      <c r="F25" s="45"/>
      <c r="G25" s="64"/>
      <c r="H25" s="63"/>
      <c r="I25" s="45"/>
      <c r="J25" s="44"/>
      <c r="K25" s="43"/>
      <c r="L25" s="42"/>
      <c r="M25" s="42"/>
      <c r="N25" s="42"/>
    </row>
    <row r="26" spans="1:14" ht="46.8" x14ac:dyDescent="0.3">
      <c r="A26" s="93" t="s">
        <v>26</v>
      </c>
      <c r="B26" s="93" t="s">
        <v>25</v>
      </c>
      <c r="C26" s="93" t="s">
        <v>24</v>
      </c>
      <c r="D26" s="93" t="s">
        <v>23</v>
      </c>
      <c r="E26" s="93" t="s">
        <v>22</v>
      </c>
      <c r="F26" s="93" t="s">
        <v>21</v>
      </c>
      <c r="G26" s="94" t="s">
        <v>20</v>
      </c>
      <c r="H26" s="93" t="s">
        <v>19</v>
      </c>
      <c r="I26" s="93" t="s">
        <v>18</v>
      </c>
      <c r="J26" s="93" t="s">
        <v>17</v>
      </c>
      <c r="K26" s="92" t="s">
        <v>16</v>
      </c>
      <c r="L26" s="92" t="s">
        <v>15</v>
      </c>
      <c r="M26" s="92" t="s">
        <v>14</v>
      </c>
      <c r="N26" s="60" t="s">
        <v>13</v>
      </c>
    </row>
    <row r="27" spans="1:14" s="7" customFormat="1" ht="13.5" hidden="1" customHeight="1" x14ac:dyDescent="0.3">
      <c r="A27" s="18">
        <v>1</v>
      </c>
      <c r="B27" s="17" t="s">
        <v>37</v>
      </c>
      <c r="C27" s="16">
        <f>$C$2</f>
        <v>44669</v>
      </c>
      <c r="D27" s="15">
        <v>43165</v>
      </c>
      <c r="E27" s="15">
        <f>E8</f>
        <v>45175</v>
      </c>
      <c r="F27" s="12">
        <f>F8</f>
        <v>102.41630000000001</v>
      </c>
      <c r="G27" s="14">
        <f>G8</f>
        <v>1.4999999999999999E-2</v>
      </c>
      <c r="H27" s="21" t="s">
        <v>0</v>
      </c>
      <c r="I27" s="12">
        <f>I8</f>
        <v>101.12130000000001</v>
      </c>
      <c r="J27" s="110">
        <f>ROUND(N27/K27,4)</f>
        <v>-8.3999999999999995E-3</v>
      </c>
      <c r="K27" s="32">
        <v>85005970.928900003</v>
      </c>
      <c r="L27" s="109">
        <v>22000</v>
      </c>
      <c r="M27" s="9">
        <v>2499.67</v>
      </c>
      <c r="N27" s="9">
        <f>L27*M27*(I27-F27)%</f>
        <v>-712155.98300000094</v>
      </c>
    </row>
    <row r="28" spans="1:14" s="7" customFormat="1" ht="1.5" hidden="1" customHeight="1" x14ac:dyDescent="0.3">
      <c r="A28" s="18">
        <v>1</v>
      </c>
      <c r="B28" s="17" t="s">
        <v>34</v>
      </c>
      <c r="C28" s="16">
        <f>$C$2</f>
        <v>44669</v>
      </c>
      <c r="D28" s="15">
        <v>43907</v>
      </c>
      <c r="E28" s="15">
        <v>47559</v>
      </c>
      <c r="F28" s="12">
        <f>F11</f>
        <v>101.5</v>
      </c>
      <c r="G28" s="14">
        <f>G11</f>
        <v>1.2E-2</v>
      </c>
      <c r="H28" s="21" t="str">
        <f>H11</f>
        <v>Markup</v>
      </c>
      <c r="I28" s="12">
        <f>+I11</f>
        <v>96.038300000000007</v>
      </c>
      <c r="J28" s="110">
        <f>ROUND(N28/K28,4)</f>
        <v>-1.83E-2</v>
      </c>
      <c r="K28" s="32">
        <v>89690913.921399996</v>
      </c>
      <c r="L28" s="109">
        <v>30</v>
      </c>
      <c r="M28" s="9">
        <f>M11</f>
        <v>1000000</v>
      </c>
      <c r="N28" s="9">
        <f>L28*M28*(I28-F28)%</f>
        <v>-1638509.9999999981</v>
      </c>
    </row>
    <row r="29" spans="1:14" s="7" customFormat="1" ht="15.6" hidden="1" customHeight="1" x14ac:dyDescent="0.3">
      <c r="A29" s="18">
        <v>2</v>
      </c>
      <c r="B29" s="17" t="s">
        <v>37</v>
      </c>
      <c r="C29" s="16">
        <f>$C$2</f>
        <v>44669</v>
      </c>
      <c r="D29" s="15">
        <v>43165</v>
      </c>
      <c r="E29" s="15">
        <v>44991</v>
      </c>
      <c r="F29" s="12">
        <f>+F8</f>
        <v>102.41630000000001</v>
      </c>
      <c r="G29" s="14">
        <f>+G8</f>
        <v>1.4999999999999999E-2</v>
      </c>
      <c r="H29" s="21" t="s">
        <v>0</v>
      </c>
      <c r="I29" s="12">
        <f>+I8</f>
        <v>101.12130000000001</v>
      </c>
      <c r="J29" s="110">
        <f>ROUND(N29/K29,4)</f>
        <v>-1.06E-2</v>
      </c>
      <c r="K29" s="10">
        <f>+K28</f>
        <v>89690913.921399996</v>
      </c>
      <c r="L29" s="109">
        <v>22000</v>
      </c>
      <c r="M29" s="9">
        <v>3333</v>
      </c>
      <c r="N29" s="9">
        <f>L29*M29*(I29-F29)%</f>
        <v>-949571.70000000123</v>
      </c>
    </row>
    <row r="30" spans="1:14" s="7" customFormat="1" hidden="1" x14ac:dyDescent="0.3">
      <c r="A30" s="18">
        <v>3</v>
      </c>
      <c r="B30" s="17" t="s">
        <v>12</v>
      </c>
      <c r="C30" s="16">
        <f>$C$2</f>
        <v>44669</v>
      </c>
      <c r="D30" s="15">
        <f>D34</f>
        <v>43054</v>
      </c>
      <c r="E30" s="15">
        <f>E34</f>
        <v>44515</v>
      </c>
      <c r="F30" s="12">
        <f>F34</f>
        <v>98.741938795994429</v>
      </c>
      <c r="G30" s="39">
        <f>G34</f>
        <v>-0.01</v>
      </c>
      <c r="H30" s="12" t="str">
        <f>H34</f>
        <v>Markdown</v>
      </c>
      <c r="I30" s="12">
        <f>I34</f>
        <v>99.068021797297007</v>
      </c>
      <c r="J30" s="110">
        <f>ROUND(N30/K30,4)</f>
        <v>2.0000000000000001E-4</v>
      </c>
      <c r="K30" s="32">
        <v>202600078.71950001</v>
      </c>
      <c r="L30" s="109">
        <v>500</v>
      </c>
      <c r="M30" s="9">
        <f>M34</f>
        <v>29053</v>
      </c>
      <c r="N30" s="9">
        <f>L30*M30*(I30-F30)%</f>
        <v>47368.447184219018</v>
      </c>
    </row>
    <row r="31" spans="1:14" s="7" customFormat="1" ht="15.6" hidden="1" customHeight="1" x14ac:dyDescent="0.3">
      <c r="A31" s="30">
        <v>2</v>
      </c>
      <c r="B31" s="29" t="s">
        <v>9</v>
      </c>
      <c r="C31" s="28">
        <f>$C$2</f>
        <v>44669</v>
      </c>
      <c r="D31" s="27">
        <v>42768</v>
      </c>
      <c r="E31" s="27">
        <v>44959</v>
      </c>
      <c r="F31" s="24">
        <f>F10</f>
        <v>92</v>
      </c>
      <c r="G31" s="59">
        <f>G10</f>
        <v>1.4999999999999999E-2</v>
      </c>
      <c r="H31" s="91" t="str">
        <f>H10</f>
        <v>Markup</v>
      </c>
      <c r="I31" s="24">
        <f>I10</f>
        <v>90.560196634334673</v>
      </c>
      <c r="J31" s="114">
        <f>ROUND(N31/K31,4)</f>
        <v>-1.9E-3</v>
      </c>
      <c r="K31" s="32">
        <v>150335884.76519999</v>
      </c>
      <c r="L31" s="113">
        <v>480</v>
      </c>
      <c r="M31" s="23">
        <f>M10</f>
        <v>41667</v>
      </c>
      <c r="N31" s="23">
        <f>L31*M31*(I31-F31)%</f>
        <v>-287962.97681845044</v>
      </c>
    </row>
    <row r="32" spans="1:14" s="19" customFormat="1" ht="15.6" hidden="1" customHeight="1" x14ac:dyDescent="0.3">
      <c r="A32" s="18">
        <v>2</v>
      </c>
      <c r="B32" s="17" t="s">
        <v>36</v>
      </c>
      <c r="C32" s="16">
        <f>$C$2</f>
        <v>44669</v>
      </c>
      <c r="D32" s="15">
        <v>43213</v>
      </c>
      <c r="E32" s="15">
        <v>46866</v>
      </c>
      <c r="F32" s="12">
        <v>108.9524</v>
      </c>
      <c r="G32" s="14">
        <v>1.4999999999999999E-2</v>
      </c>
      <c r="H32" s="12" t="s">
        <v>0</v>
      </c>
      <c r="I32" s="12">
        <v>102.6263</v>
      </c>
      <c r="J32" s="110">
        <f>ROUND(N32/K32,4)</f>
        <v>-0.12859999999999999</v>
      </c>
      <c r="K32" s="32">
        <v>85005970.928900003</v>
      </c>
      <c r="L32" s="109">
        <v>1730</v>
      </c>
      <c r="M32" s="9">
        <v>99860</v>
      </c>
      <c r="N32" s="9">
        <f>L32*M32*(I32-F32)%</f>
        <v>-10928831.185799995</v>
      </c>
    </row>
    <row r="33" spans="1:14" s="65" customFormat="1" ht="15.75" hidden="1" customHeight="1" x14ac:dyDescent="0.3">
      <c r="A33" s="89"/>
      <c r="B33" s="88"/>
      <c r="C33" s="87"/>
      <c r="D33" s="86"/>
      <c r="E33" s="86"/>
      <c r="F33" s="83"/>
      <c r="G33" s="85"/>
      <c r="H33" s="84"/>
      <c r="I33" s="83"/>
      <c r="J33" s="82"/>
      <c r="K33" s="68"/>
      <c r="L33" s="80"/>
      <c r="M33" s="80"/>
      <c r="N33" s="80"/>
    </row>
    <row r="34" spans="1:14" s="65" customFormat="1" hidden="1" x14ac:dyDescent="0.3">
      <c r="A34" s="75">
        <v>1</v>
      </c>
      <c r="B34" s="74" t="s">
        <v>12</v>
      </c>
      <c r="C34" s="73">
        <f>$C$2</f>
        <v>44669</v>
      </c>
      <c r="D34" s="72">
        <v>43054</v>
      </c>
      <c r="E34" s="72">
        <v>44515</v>
      </c>
      <c r="F34" s="78">
        <v>98.741938795994429</v>
      </c>
      <c r="G34" s="79">
        <v>-0.01</v>
      </c>
      <c r="H34" s="76" t="s">
        <v>2</v>
      </c>
      <c r="I34" s="78">
        <v>99.068021797297007</v>
      </c>
      <c r="J34" s="112">
        <f>ROUND(N34/K34,4)</f>
        <v>4.4000000000000003E-3</v>
      </c>
      <c r="K34" s="68">
        <v>74941759.254899994</v>
      </c>
      <c r="L34" s="111">
        <v>3450</v>
      </c>
      <c r="M34" s="67">
        <v>29053</v>
      </c>
      <c r="N34" s="67">
        <f>L34*M34*(I34-F34)%</f>
        <v>326842.28557111119</v>
      </c>
    </row>
    <row r="35" spans="1:14" s="65" customFormat="1" ht="15.6" hidden="1" customHeight="1" x14ac:dyDescent="0.3">
      <c r="A35" s="75">
        <v>2</v>
      </c>
      <c r="B35" s="74" t="s">
        <v>9</v>
      </c>
      <c r="C35" s="73">
        <f>$C$2</f>
        <v>44669</v>
      </c>
      <c r="D35" s="72">
        <v>42768</v>
      </c>
      <c r="E35" s="72">
        <v>44959</v>
      </c>
      <c r="F35" s="69">
        <f>F10</f>
        <v>92</v>
      </c>
      <c r="G35" s="77">
        <f>G10</f>
        <v>1.4999999999999999E-2</v>
      </c>
      <c r="H35" s="76" t="str">
        <f>H10</f>
        <v>Markup</v>
      </c>
      <c r="I35" s="69">
        <f>I10</f>
        <v>90.560196634334673</v>
      </c>
      <c r="J35" s="112">
        <f>ROUND(N35/K35,4)</f>
        <v>-8.2000000000000007E-3</v>
      </c>
      <c r="K35" s="68">
        <v>72838297.251000002</v>
      </c>
      <c r="L35" s="111">
        <v>1000</v>
      </c>
      <c r="M35" s="67">
        <f>M10</f>
        <v>41667</v>
      </c>
      <c r="N35" s="66">
        <f>L35*M35*(I35-F35)%</f>
        <v>-599922.86837177176</v>
      </c>
    </row>
    <row r="36" spans="1:14" s="65" customFormat="1" ht="15.6" hidden="1" customHeight="1" x14ac:dyDescent="0.3">
      <c r="A36" s="75">
        <v>2</v>
      </c>
      <c r="B36" s="74" t="s">
        <v>4</v>
      </c>
      <c r="C36" s="73">
        <f>C35</f>
        <v>44669</v>
      </c>
      <c r="D36" s="72">
        <v>43839</v>
      </c>
      <c r="E36" s="72">
        <v>47492</v>
      </c>
      <c r="F36" s="69">
        <v>99.595304073382522</v>
      </c>
      <c r="G36" s="71">
        <v>-1.5E-3</v>
      </c>
      <c r="H36" s="70" t="s">
        <v>2</v>
      </c>
      <c r="I36" s="69">
        <v>100.59486125493441</v>
      </c>
      <c r="J36" s="112">
        <f>ROUND(N36/K36,4)</f>
        <v>5.2900000000000003E-2</v>
      </c>
      <c r="K36" s="68">
        <v>67035065.775899999</v>
      </c>
      <c r="L36" s="111">
        <v>355</v>
      </c>
      <c r="M36" s="67">
        <v>1000000</v>
      </c>
      <c r="N36" s="66">
        <f>L36*M36*(I36-F36)%</f>
        <v>3548427.9945092197</v>
      </c>
    </row>
    <row r="37" spans="1:14" s="7" customFormat="1" ht="15.6" customHeight="1" x14ac:dyDescent="0.3">
      <c r="A37" s="30">
        <v>1</v>
      </c>
      <c r="B37" s="29" t="s">
        <v>43</v>
      </c>
      <c r="C37" s="28">
        <f>$C$2</f>
        <v>44669</v>
      </c>
      <c r="D37" s="27">
        <v>44469</v>
      </c>
      <c r="E37" s="27">
        <v>48121</v>
      </c>
      <c r="F37" s="25">
        <f>+F7</f>
        <v>102.7</v>
      </c>
      <c r="G37" s="35">
        <v>1.5E-3</v>
      </c>
      <c r="H37" s="91" t="s">
        <v>0</v>
      </c>
      <c r="I37" s="25">
        <f>+I7</f>
        <v>101.90770000000001</v>
      </c>
      <c r="J37" s="114">
        <f>ROUND(N37/K37,4)</f>
        <v>-4.7E-2</v>
      </c>
      <c r="K37" s="90">
        <v>84349208.338799998</v>
      </c>
      <c r="L37" s="113">
        <v>100000</v>
      </c>
      <c r="M37" s="23">
        <v>4999</v>
      </c>
      <c r="N37" s="23">
        <f>L37*M37*(I37-F37)%</f>
        <v>-3960707.6999999867</v>
      </c>
    </row>
    <row r="38" spans="1:14" s="19" customFormat="1" ht="15.75" customHeight="1" x14ac:dyDescent="0.3">
      <c r="A38" s="18">
        <v>2</v>
      </c>
      <c r="B38" s="17" t="s">
        <v>34</v>
      </c>
      <c r="C38" s="16">
        <f>$C$2</f>
        <v>44669</v>
      </c>
      <c r="D38" s="15">
        <f>+D11</f>
        <v>43907</v>
      </c>
      <c r="E38" s="15">
        <f>+E11</f>
        <v>47559</v>
      </c>
      <c r="F38" s="12">
        <f>+F11</f>
        <v>101.5</v>
      </c>
      <c r="G38" s="35">
        <f>+G11</f>
        <v>1.2E-2</v>
      </c>
      <c r="H38" s="15" t="str">
        <f>+H11</f>
        <v>Markup</v>
      </c>
      <c r="I38" s="12">
        <f>+I11</f>
        <v>96.038300000000007</v>
      </c>
      <c r="J38" s="11">
        <f>ROUND(N38/K38,4)</f>
        <v>-1.9400000000000001E-2</v>
      </c>
      <c r="K38" s="90">
        <v>84349208.338799998</v>
      </c>
      <c r="L38" s="9">
        <v>30</v>
      </c>
      <c r="M38" s="9">
        <v>1000000</v>
      </c>
      <c r="N38" s="9">
        <f>L38*M38*(I38-F38)%</f>
        <v>-1638509.9999999981</v>
      </c>
    </row>
    <row r="39" spans="1:14" s="7" customFormat="1" x14ac:dyDescent="0.3">
      <c r="A39" s="50"/>
      <c r="B39" s="49"/>
      <c r="C39" s="48"/>
      <c r="D39" s="47"/>
      <c r="E39" s="47"/>
      <c r="F39" s="45"/>
      <c r="G39" s="64"/>
      <c r="H39" s="63"/>
      <c r="I39" s="45"/>
      <c r="J39" s="44"/>
      <c r="K39" s="42"/>
      <c r="L39" s="42"/>
      <c r="M39" s="42"/>
      <c r="N39" s="42"/>
    </row>
    <row r="40" spans="1:14" x14ac:dyDescent="0.3">
      <c r="A40" s="55" t="s">
        <v>35</v>
      </c>
    </row>
    <row r="41" spans="1:14" ht="46.8" x14ac:dyDescent="0.3">
      <c r="A41" s="53" t="s">
        <v>26</v>
      </c>
      <c r="B41" s="53" t="s">
        <v>25</v>
      </c>
      <c r="C41" s="53" t="s">
        <v>24</v>
      </c>
      <c r="D41" s="53" t="s">
        <v>23</v>
      </c>
      <c r="E41" s="53" t="s">
        <v>22</v>
      </c>
      <c r="F41" s="53" t="s">
        <v>21</v>
      </c>
      <c r="G41" s="54" t="s">
        <v>20</v>
      </c>
      <c r="H41" s="53" t="s">
        <v>19</v>
      </c>
      <c r="I41" s="53" t="s">
        <v>18</v>
      </c>
      <c r="J41" s="53" t="s">
        <v>17</v>
      </c>
      <c r="K41" s="52" t="s">
        <v>16</v>
      </c>
      <c r="L41" s="52" t="s">
        <v>15</v>
      </c>
      <c r="M41" s="52" t="s">
        <v>14</v>
      </c>
      <c r="N41" s="62" t="s">
        <v>13</v>
      </c>
    </row>
    <row r="42" spans="1:14" s="7" customFormat="1" ht="15.6" hidden="1" customHeight="1" x14ac:dyDescent="0.3">
      <c r="A42" s="18">
        <v>1</v>
      </c>
      <c r="B42" s="17" t="s">
        <v>11</v>
      </c>
      <c r="C42" s="16">
        <f>$C$2</f>
        <v>44669</v>
      </c>
      <c r="D42" s="15">
        <v>42446</v>
      </c>
      <c r="E42" s="15">
        <v>46098</v>
      </c>
      <c r="F42" s="12">
        <f>F7</f>
        <v>102.7</v>
      </c>
      <c r="G42" s="39">
        <f>G7</f>
        <v>1.5E-3</v>
      </c>
      <c r="H42" s="21" t="str">
        <f>H7</f>
        <v>Markup</v>
      </c>
      <c r="I42" s="12">
        <f>I7</f>
        <v>101.90770000000001</v>
      </c>
      <c r="J42" s="11">
        <f>ROUND(N42/K42,4)</f>
        <v>-1.54E-2</v>
      </c>
      <c r="K42" s="9">
        <v>12900609.9385</v>
      </c>
      <c r="L42" s="9">
        <v>5000</v>
      </c>
      <c r="M42" s="9">
        <f>M7</f>
        <v>4999</v>
      </c>
      <c r="N42" s="31">
        <f>L42*M42*(I42-F42)%</f>
        <v>-198035.38499999934</v>
      </c>
    </row>
    <row r="43" spans="1:14" s="7" customFormat="1" ht="15.75" customHeight="1" x14ac:dyDescent="0.3">
      <c r="A43" s="30">
        <v>1</v>
      </c>
      <c r="B43" s="29" t="s">
        <v>34</v>
      </c>
      <c r="C43" s="28">
        <f>$C$2</f>
        <v>44669</v>
      </c>
      <c r="D43" s="27">
        <f>D11</f>
        <v>43907</v>
      </c>
      <c r="E43" s="27">
        <f>E11</f>
        <v>47559</v>
      </c>
      <c r="F43" s="25">
        <f>F11</f>
        <v>101.5</v>
      </c>
      <c r="G43" s="61">
        <f>G11</f>
        <v>1.2E-2</v>
      </c>
      <c r="H43" s="27" t="str">
        <f>H11</f>
        <v>Markup</v>
      </c>
      <c r="I43" s="25">
        <f>I11</f>
        <v>96.038300000000007</v>
      </c>
      <c r="J43" s="24">
        <f>ROUND(N43/K43,4)</f>
        <v>-5.8400000000000001E-2</v>
      </c>
      <c r="K43" s="9">
        <v>18711133.113600001</v>
      </c>
      <c r="L43" s="23">
        <v>20</v>
      </c>
      <c r="M43" s="23">
        <f>M11</f>
        <v>1000000</v>
      </c>
      <c r="N43" s="22">
        <f>L43*M43*(I43-F43)%</f>
        <v>-1092339.9999999988</v>
      </c>
    </row>
    <row r="44" spans="1:14" s="19" customFormat="1" x14ac:dyDescent="0.3">
      <c r="A44" s="18">
        <v>2</v>
      </c>
      <c r="B44" s="17" t="s">
        <v>30</v>
      </c>
      <c r="C44" s="16">
        <f>$C$2</f>
        <v>44669</v>
      </c>
      <c r="D44" s="15">
        <v>42934</v>
      </c>
      <c r="E44" s="15">
        <f>E9</f>
        <v>45125</v>
      </c>
      <c r="F44" s="12">
        <f>+F9</f>
        <v>102.40009999999999</v>
      </c>
      <c r="G44" s="14">
        <f>G9</f>
        <v>1.4999999999999999E-2</v>
      </c>
      <c r="H44" s="21" t="s">
        <v>0</v>
      </c>
      <c r="I44" s="12">
        <f>+I9</f>
        <v>101.2915</v>
      </c>
      <c r="J44" s="11">
        <f>ROUND(N44/K44,4)</f>
        <v>-1.7600000000000001E-2</v>
      </c>
      <c r="K44" s="9">
        <v>18711133.113600001</v>
      </c>
      <c r="L44" s="32">
        <v>17000</v>
      </c>
      <c r="M44" s="32">
        <f>M9</f>
        <v>1750</v>
      </c>
      <c r="N44" s="9">
        <f>L44*M44*(I44-F44)%</f>
        <v>-329808.49999999866</v>
      </c>
    </row>
    <row r="45" spans="1:14" s="19" customFormat="1" hidden="1" x14ac:dyDescent="0.3">
      <c r="A45" s="18">
        <v>2</v>
      </c>
      <c r="B45" s="17" t="s">
        <v>29</v>
      </c>
      <c r="C45" s="16">
        <f>$C$2</f>
        <v>44669</v>
      </c>
      <c r="D45" s="15">
        <v>42727</v>
      </c>
      <c r="E45" s="15">
        <v>46379</v>
      </c>
      <c r="F45" s="12">
        <v>100</v>
      </c>
      <c r="G45" s="14">
        <v>7.4999999999999997E-3</v>
      </c>
      <c r="H45" s="21" t="s">
        <v>0</v>
      </c>
      <c r="I45" s="12">
        <v>96.942099999999996</v>
      </c>
      <c r="J45" s="11">
        <f>ROUND(N45/K45,4)</f>
        <v>-0.1394</v>
      </c>
      <c r="K45" s="56">
        <v>12047074.527100001</v>
      </c>
      <c r="L45" s="32">
        <v>550</v>
      </c>
      <c r="M45" s="32">
        <f>M13</f>
        <v>99840</v>
      </c>
      <c r="N45" s="9">
        <f>L45*M45*(I45-F45)%</f>
        <v>-1679154.048000002</v>
      </c>
    </row>
    <row r="46" spans="1:14" s="19" customFormat="1" ht="15.6" hidden="1" customHeight="1" x14ac:dyDescent="0.3">
      <c r="A46" s="18">
        <v>2</v>
      </c>
      <c r="B46" s="17" t="s">
        <v>5</v>
      </c>
      <c r="C46" s="16">
        <f>$C$2</f>
        <v>44669</v>
      </c>
      <c r="D46" s="15">
        <v>42419</v>
      </c>
      <c r="E46" s="15">
        <v>46072</v>
      </c>
      <c r="F46" s="12">
        <f>F14</f>
        <v>96.321689848909429</v>
      </c>
      <c r="G46" s="39">
        <f>G14</f>
        <v>-1.5E-3</v>
      </c>
      <c r="H46" s="21" t="s">
        <v>0</v>
      </c>
      <c r="I46" s="12">
        <f>I14</f>
        <v>96.911010470544085</v>
      </c>
      <c r="J46" s="11">
        <f>ROUND(N46/K46,4)</f>
        <v>2.2800000000000001E-2</v>
      </c>
      <c r="K46" s="9">
        <v>12900609.9385</v>
      </c>
      <c r="L46" s="9">
        <v>500</v>
      </c>
      <c r="M46" s="9">
        <f>M14</f>
        <v>99820</v>
      </c>
      <c r="N46" s="9">
        <f>L46*M46*(I46-F46)%</f>
        <v>294129.92225785658</v>
      </c>
    </row>
    <row r="47" spans="1:14" s="19" customFormat="1" ht="15.6" customHeight="1" x14ac:dyDescent="0.3">
      <c r="A47" s="18">
        <v>3</v>
      </c>
      <c r="B47" s="17" t="s">
        <v>33</v>
      </c>
      <c r="C47" s="16">
        <f>$C$2</f>
        <v>44669</v>
      </c>
      <c r="D47" s="15">
        <f>D15</f>
        <v>44256</v>
      </c>
      <c r="E47" s="15">
        <f>E15</f>
        <v>47908</v>
      </c>
      <c r="F47" s="12">
        <f>F15</f>
        <v>115.31480000000001</v>
      </c>
      <c r="G47" s="14">
        <f>G15</f>
        <v>1.4999999999999999E-2</v>
      </c>
      <c r="H47" s="21" t="s">
        <v>0</v>
      </c>
      <c r="I47" s="12">
        <f>I15</f>
        <v>106.8494</v>
      </c>
      <c r="J47" s="11">
        <f>ROUND(N47/K47,4)</f>
        <v>-0.18090000000000001</v>
      </c>
      <c r="K47" s="9">
        <v>18711133.113600001</v>
      </c>
      <c r="L47" s="9">
        <v>400</v>
      </c>
      <c r="M47" s="9">
        <f>M15</f>
        <v>99960</v>
      </c>
      <c r="N47" s="9">
        <f>L47*M47*(I47-F47)%</f>
        <v>-3384805.5360000008</v>
      </c>
    </row>
    <row r="48" spans="1:14" s="19" customFormat="1" ht="15.6" customHeight="1" x14ac:dyDescent="0.3">
      <c r="A48" s="18">
        <v>4</v>
      </c>
      <c r="B48" s="17" t="s">
        <v>3</v>
      </c>
      <c r="C48" s="16">
        <f>$C$2</f>
        <v>44669</v>
      </c>
      <c r="D48" s="15">
        <v>44515</v>
      </c>
      <c r="E48" s="15">
        <v>44972</v>
      </c>
      <c r="F48" s="12">
        <v>99.088200000000001</v>
      </c>
      <c r="G48" s="14">
        <v>-0.01</v>
      </c>
      <c r="H48" s="21" t="s">
        <v>2</v>
      </c>
      <c r="I48" s="12">
        <v>99.856499999999997</v>
      </c>
      <c r="J48" s="11">
        <f>ROUND(N48/K48,4)</f>
        <v>1.44E-2</v>
      </c>
      <c r="K48" s="9">
        <v>18711133.113600001</v>
      </c>
      <c r="L48" s="9">
        <v>35</v>
      </c>
      <c r="M48" s="9">
        <v>1000000</v>
      </c>
      <c r="N48" s="9">
        <f>L48*M48*(I48-F48)%</f>
        <v>268904.99999999872</v>
      </c>
    </row>
    <row r="49" spans="1:14" s="7" customFormat="1" ht="15.6" customHeight="1" x14ac:dyDescent="0.3">
      <c r="A49" s="18">
        <v>5</v>
      </c>
      <c r="B49" s="17" t="s">
        <v>43</v>
      </c>
      <c r="C49" s="16">
        <f>$C$2</f>
        <v>44669</v>
      </c>
      <c r="D49" s="15">
        <v>44469</v>
      </c>
      <c r="E49" s="15">
        <v>48121</v>
      </c>
      <c r="F49" s="12">
        <f>+F7</f>
        <v>102.7</v>
      </c>
      <c r="G49" s="14">
        <v>1.5E-3</v>
      </c>
      <c r="H49" s="21" t="s">
        <v>0</v>
      </c>
      <c r="I49" s="12">
        <f>+I7</f>
        <v>101.90770000000001</v>
      </c>
      <c r="J49" s="11">
        <f>ROUND(N49/K49,4)</f>
        <v>-1.06E-2</v>
      </c>
      <c r="K49" s="9">
        <v>18711133.113600001</v>
      </c>
      <c r="L49" s="9">
        <v>5000</v>
      </c>
      <c r="M49" s="9">
        <v>4999</v>
      </c>
      <c r="N49" s="9">
        <f>L49*M49*(I49-F49)%</f>
        <v>-198035.38499999934</v>
      </c>
    </row>
    <row r="51" spans="1:14" x14ac:dyDescent="0.3">
      <c r="A51" s="55" t="s">
        <v>32</v>
      </c>
    </row>
    <row r="52" spans="1:14" ht="46.8" x14ac:dyDescent="0.3">
      <c r="A52" s="53" t="s">
        <v>26</v>
      </c>
      <c r="B52" s="53" t="s">
        <v>25</v>
      </c>
      <c r="C52" s="53" t="s">
        <v>24</v>
      </c>
      <c r="D52" s="53" t="s">
        <v>23</v>
      </c>
      <c r="E52" s="53" t="s">
        <v>22</v>
      </c>
      <c r="F52" s="53" t="s">
        <v>21</v>
      </c>
      <c r="G52" s="54" t="s">
        <v>20</v>
      </c>
      <c r="H52" s="53" t="s">
        <v>19</v>
      </c>
      <c r="I52" s="53" t="s">
        <v>18</v>
      </c>
      <c r="J52" s="53" t="s">
        <v>17</v>
      </c>
      <c r="K52" s="52" t="s">
        <v>16</v>
      </c>
      <c r="L52" s="52" t="s">
        <v>15</v>
      </c>
      <c r="M52" s="52" t="s">
        <v>14</v>
      </c>
      <c r="N52" s="60" t="s">
        <v>13</v>
      </c>
    </row>
    <row r="53" spans="1:14" ht="15.6" hidden="1" customHeight="1" x14ac:dyDescent="0.3">
      <c r="A53" s="18">
        <v>1</v>
      </c>
      <c r="B53" s="17" t="s">
        <v>8</v>
      </c>
      <c r="C53" s="16">
        <f>C42</f>
        <v>44669</v>
      </c>
      <c r="D53" s="16" t="e">
        <f>#REF!</f>
        <v>#REF!</v>
      </c>
      <c r="E53" s="16" t="e">
        <f>#REF!</f>
        <v>#REF!</v>
      </c>
      <c r="F53" s="38" t="e">
        <f>#REF!</f>
        <v>#REF!</v>
      </c>
      <c r="G53" s="39" t="e">
        <f>#REF!</f>
        <v>#REF!</v>
      </c>
      <c r="H53" s="14" t="e">
        <f>#REF!</f>
        <v>#REF!</v>
      </c>
      <c r="I53" s="38" t="e">
        <f>#REF!</f>
        <v>#REF!</v>
      </c>
      <c r="J53" s="11" t="e">
        <f>ROUND(N53/K53,4)</f>
        <v>#REF!</v>
      </c>
      <c r="K53" s="9">
        <v>1884883.0308000001</v>
      </c>
      <c r="L53" s="9">
        <v>3000</v>
      </c>
      <c r="M53" s="9" t="e">
        <f>#REF!</f>
        <v>#REF!</v>
      </c>
      <c r="N53" s="9" t="e">
        <f>L53*M53*(I53-F53)%</f>
        <v>#REF!</v>
      </c>
    </row>
    <row r="54" spans="1:14" s="7" customFormat="1" ht="15.6" hidden="1" customHeight="1" x14ac:dyDescent="0.3">
      <c r="A54" s="18">
        <v>1</v>
      </c>
      <c r="B54" s="17" t="s">
        <v>31</v>
      </c>
      <c r="C54" s="16">
        <f>$C$2</f>
        <v>44669</v>
      </c>
      <c r="D54" s="15">
        <v>41912</v>
      </c>
      <c r="E54" s="15">
        <v>45565</v>
      </c>
      <c r="F54" s="12">
        <f>F43</f>
        <v>101.5</v>
      </c>
      <c r="G54" s="33">
        <f>G43</f>
        <v>1.2E-2</v>
      </c>
      <c r="H54" s="12" t="str">
        <f>H43</f>
        <v>Markup</v>
      </c>
      <c r="I54" s="12">
        <f>I43</f>
        <v>96.038300000000007</v>
      </c>
      <c r="J54" s="11">
        <f>ROUND(N54/K54,4)</f>
        <v>-150.62540000000001</v>
      </c>
      <c r="K54" s="9">
        <v>1814095.6936999999</v>
      </c>
      <c r="L54" s="9">
        <v>5003</v>
      </c>
      <c r="M54" s="9">
        <f>M43</f>
        <v>1000000</v>
      </c>
      <c r="N54" s="9">
        <f>L54*M54*(I54-F54)%</f>
        <v>-273248850.9999997</v>
      </c>
    </row>
    <row r="55" spans="1:14" s="7" customFormat="1" ht="15.6" hidden="1" customHeight="1" x14ac:dyDescent="0.3">
      <c r="A55" s="30">
        <v>1</v>
      </c>
      <c r="B55" s="29" t="s">
        <v>1</v>
      </c>
      <c r="C55" s="28">
        <f>$C$2</f>
        <v>44669</v>
      </c>
      <c r="D55" s="27">
        <v>43069</v>
      </c>
      <c r="E55" s="27">
        <v>45260</v>
      </c>
      <c r="F55" s="25" t="e">
        <f>#REF!</f>
        <v>#REF!</v>
      </c>
      <c r="G55" s="59" t="e">
        <f>#REF!</f>
        <v>#REF!</v>
      </c>
      <c r="H55" s="58" t="e">
        <f>#REF!</f>
        <v>#REF!</v>
      </c>
      <c r="I55" s="25" t="e">
        <f>#REF!</f>
        <v>#REF!</v>
      </c>
      <c r="J55" s="24" t="e">
        <f>ROUND(N55/K55,4)</f>
        <v>#REF!</v>
      </c>
      <c r="K55" s="57">
        <v>1557835.1194</v>
      </c>
      <c r="L55" s="23">
        <v>130</v>
      </c>
      <c r="M55" s="23" t="e">
        <f>#REF!</f>
        <v>#REF!</v>
      </c>
      <c r="N55" s="23" t="e">
        <f>L55*M55*(I55-F55)%</f>
        <v>#REF!</v>
      </c>
    </row>
    <row r="56" spans="1:14" s="19" customFormat="1" ht="15.6" customHeight="1" x14ac:dyDescent="0.3">
      <c r="A56" s="18">
        <v>1</v>
      </c>
      <c r="B56" s="17" t="s">
        <v>30</v>
      </c>
      <c r="C56" s="16">
        <f>$C$2</f>
        <v>44669</v>
      </c>
      <c r="D56" s="15">
        <v>42934</v>
      </c>
      <c r="E56" s="15">
        <f>E44</f>
        <v>45125</v>
      </c>
      <c r="F56" s="12">
        <f>+F44</f>
        <v>102.40009999999999</v>
      </c>
      <c r="G56" s="14">
        <f>G9</f>
        <v>1.4999999999999999E-2</v>
      </c>
      <c r="H56" s="21" t="s">
        <v>0</v>
      </c>
      <c r="I56" s="12">
        <f>+I44</f>
        <v>101.2915</v>
      </c>
      <c r="J56" s="11">
        <f>ROUND(N56/K56,4)</f>
        <v>-6.2399999999999997E-2</v>
      </c>
      <c r="K56" s="20">
        <v>1554381.8717</v>
      </c>
      <c r="L56" s="32">
        <v>5000</v>
      </c>
      <c r="M56" s="32">
        <f>M44</f>
        <v>1750</v>
      </c>
      <c r="N56" s="9">
        <f>L56*M56*(I56-F56)%</f>
        <v>-97002.499999999607</v>
      </c>
    </row>
    <row r="57" spans="1:14" s="19" customFormat="1" ht="15.6" hidden="1" customHeight="1" x14ac:dyDescent="0.3">
      <c r="A57" s="18">
        <v>3</v>
      </c>
      <c r="B57" s="17" t="s">
        <v>29</v>
      </c>
      <c r="C57" s="16">
        <f>$C$2</f>
        <v>44669</v>
      </c>
      <c r="D57" s="15">
        <v>42727</v>
      </c>
      <c r="E57" s="15">
        <v>46379</v>
      </c>
      <c r="F57" s="12">
        <v>100</v>
      </c>
      <c r="G57" s="14">
        <v>7.4999999999999997E-3</v>
      </c>
      <c r="H57" s="21" t="s">
        <v>0</v>
      </c>
      <c r="I57" s="12">
        <v>96.942099999999996</v>
      </c>
      <c r="J57" s="11">
        <f>ROUND(N57/K57,4)</f>
        <v>-9.8500000000000004E-2</v>
      </c>
      <c r="K57" s="56">
        <v>1549274.1802999999</v>
      </c>
      <c r="L57" s="32">
        <v>50</v>
      </c>
      <c r="M57" s="32">
        <f>M45</f>
        <v>99840</v>
      </c>
      <c r="N57" s="9">
        <f>L57*M57*(I57-F57)%</f>
        <v>-152650.36800000019</v>
      </c>
    </row>
    <row r="58" spans="1:14" s="19" customFormat="1" hidden="1" x14ac:dyDescent="0.3">
      <c r="A58" s="18">
        <v>3</v>
      </c>
      <c r="B58" s="17" t="s">
        <v>6</v>
      </c>
      <c r="C58" s="16">
        <f>$C$2</f>
        <v>44669</v>
      </c>
      <c r="D58" s="15">
        <v>43055</v>
      </c>
      <c r="E58" s="15">
        <v>44881</v>
      </c>
      <c r="F58" s="12">
        <v>97.646500000000003</v>
      </c>
      <c r="G58" s="39">
        <f>G9</f>
        <v>1.4999999999999999E-2</v>
      </c>
      <c r="H58" s="21" t="s">
        <v>0</v>
      </c>
      <c r="I58" s="38">
        <f>I9</f>
        <v>101.2915</v>
      </c>
      <c r="J58" s="11">
        <f>ROUND(N58/K58,4)</f>
        <v>2.5000000000000001E-3</v>
      </c>
      <c r="K58" s="32">
        <f>K54</f>
        <v>1814095.6936999999</v>
      </c>
      <c r="L58" s="9">
        <v>72</v>
      </c>
      <c r="M58" s="9">
        <f>M9</f>
        <v>1750</v>
      </c>
      <c r="N58" s="9">
        <f>L58*M58*(I58-F58)%</f>
        <v>4592.6999999999953</v>
      </c>
    </row>
    <row r="59" spans="1:14" s="19" customFormat="1" hidden="1" x14ac:dyDescent="0.3">
      <c r="A59" s="18">
        <v>2</v>
      </c>
      <c r="B59" s="17" t="s">
        <v>5</v>
      </c>
      <c r="C59" s="16">
        <f>$C$2</f>
        <v>44669</v>
      </c>
      <c r="D59" s="15">
        <v>42419</v>
      </c>
      <c r="E59" s="15">
        <v>46072</v>
      </c>
      <c r="F59" s="12">
        <f>F46</f>
        <v>96.321689848909429</v>
      </c>
      <c r="G59" s="39">
        <f>G46</f>
        <v>-1.5E-3</v>
      </c>
      <c r="H59" s="21" t="s">
        <v>0</v>
      </c>
      <c r="I59" s="12">
        <f>I46</f>
        <v>96.911010470544085</v>
      </c>
      <c r="J59" s="11">
        <f>ROUND(N59/K59,4)</f>
        <v>4.8599999999999997E-2</v>
      </c>
      <c r="K59" s="9">
        <v>1814095.6936999999</v>
      </c>
      <c r="L59" s="9">
        <v>150</v>
      </c>
      <c r="M59" s="9">
        <f>M46</f>
        <v>99820</v>
      </c>
      <c r="N59" s="9">
        <f>L59*M59*(I59-F59)%</f>
        <v>88238.976677356986</v>
      </c>
    </row>
    <row r="60" spans="1:14" s="19" customFormat="1" ht="15.6" hidden="1" customHeight="1" x14ac:dyDescent="0.3">
      <c r="A60" s="18">
        <v>3</v>
      </c>
      <c r="B60" s="17" t="s">
        <v>4</v>
      </c>
      <c r="C60" s="16">
        <f>C59</f>
        <v>44669</v>
      </c>
      <c r="D60" s="15">
        <f>D36</f>
        <v>43839</v>
      </c>
      <c r="E60" s="15">
        <f>E36</f>
        <v>47492</v>
      </c>
      <c r="F60" s="12">
        <f>F36</f>
        <v>99.595304073382522</v>
      </c>
      <c r="G60" s="35">
        <f>G36</f>
        <v>-1.5E-3</v>
      </c>
      <c r="H60" s="21" t="s">
        <v>0</v>
      </c>
      <c r="I60" s="11">
        <f>I36</f>
        <v>100.59486125493441</v>
      </c>
      <c r="J60" s="11">
        <f>ROUND(N60/K60,4)</f>
        <v>0.1928</v>
      </c>
      <c r="K60" s="32">
        <v>1814095.6936999999</v>
      </c>
      <c r="L60" s="9">
        <v>35</v>
      </c>
      <c r="M60" s="9">
        <f>M36</f>
        <v>1000000</v>
      </c>
      <c r="N60" s="9">
        <f>L60*M60*(I60-F60)%</f>
        <v>349845.01354316249</v>
      </c>
    </row>
    <row r="61" spans="1:14" s="19" customFormat="1" ht="15.6" customHeight="1" x14ac:dyDescent="0.3">
      <c r="A61" s="18">
        <v>2</v>
      </c>
      <c r="B61" s="17" t="s">
        <v>3</v>
      </c>
      <c r="C61" s="16">
        <f>$C$2</f>
        <v>44669</v>
      </c>
      <c r="D61" s="15">
        <v>44515</v>
      </c>
      <c r="E61" s="15">
        <v>44972</v>
      </c>
      <c r="F61" s="12">
        <f>F48</f>
        <v>99.088200000000001</v>
      </c>
      <c r="G61" s="14">
        <f>G48</f>
        <v>-0.01</v>
      </c>
      <c r="H61" s="21" t="s">
        <v>2</v>
      </c>
      <c r="I61" s="12">
        <f>I48</f>
        <v>99.856499999999997</v>
      </c>
      <c r="J61" s="11">
        <f>ROUND(N61/K61,4)</f>
        <v>9.8900000000000002E-2</v>
      </c>
      <c r="K61" s="20">
        <v>1554381.8717</v>
      </c>
      <c r="L61" s="9">
        <v>20</v>
      </c>
      <c r="M61" s="9">
        <v>1000000</v>
      </c>
      <c r="N61" s="9">
        <f>L61*M61*(I61-F61)%</f>
        <v>153659.99999999927</v>
      </c>
    </row>
    <row r="62" spans="1:14" s="7" customFormat="1" ht="15.6" customHeight="1" x14ac:dyDescent="0.3">
      <c r="A62" s="18">
        <v>3</v>
      </c>
      <c r="B62" s="17" t="s">
        <v>43</v>
      </c>
      <c r="C62" s="16">
        <f>$C$2</f>
        <v>44669</v>
      </c>
      <c r="D62" s="15">
        <v>44469</v>
      </c>
      <c r="E62" s="15">
        <v>48121</v>
      </c>
      <c r="F62" s="12">
        <f>+F7</f>
        <v>102.7</v>
      </c>
      <c r="G62" s="14">
        <v>1.5E-3</v>
      </c>
      <c r="H62" s="21" t="s">
        <v>0</v>
      </c>
      <c r="I62" s="12">
        <f>+I7</f>
        <v>101.90770000000001</v>
      </c>
      <c r="J62" s="11">
        <f>ROUND(N62/K62,4)</f>
        <v>-0.12740000000000001</v>
      </c>
      <c r="K62" s="20">
        <v>1554381.8717</v>
      </c>
      <c r="L62" s="9">
        <v>5000</v>
      </c>
      <c r="M62" s="9">
        <v>4999</v>
      </c>
      <c r="N62" s="9">
        <f>L62*M62*(I62-F62)%</f>
        <v>-198035.38499999934</v>
      </c>
    </row>
    <row r="64" spans="1:14" x14ac:dyDescent="0.3">
      <c r="A64" s="55" t="s">
        <v>28</v>
      </c>
    </row>
    <row r="65" spans="1:14" ht="46.95" customHeight="1" x14ac:dyDescent="0.3">
      <c r="A65" s="53" t="s">
        <v>26</v>
      </c>
      <c r="B65" s="53" t="s">
        <v>25</v>
      </c>
      <c r="C65" s="53" t="s">
        <v>24</v>
      </c>
      <c r="D65" s="53" t="s">
        <v>23</v>
      </c>
      <c r="E65" s="53" t="s">
        <v>22</v>
      </c>
      <c r="F65" s="53" t="s">
        <v>21</v>
      </c>
      <c r="G65" s="54" t="s">
        <v>20</v>
      </c>
      <c r="H65" s="53" t="s">
        <v>19</v>
      </c>
      <c r="I65" s="53" t="s">
        <v>18</v>
      </c>
      <c r="J65" s="53" t="s">
        <v>17</v>
      </c>
      <c r="K65" s="52" t="s">
        <v>16</v>
      </c>
      <c r="L65" s="52" t="s">
        <v>15</v>
      </c>
      <c r="M65" s="52" t="s">
        <v>14</v>
      </c>
      <c r="N65" s="51" t="s">
        <v>13</v>
      </c>
    </row>
    <row r="66" spans="1:14" s="7" customFormat="1" hidden="1" x14ac:dyDescent="0.3">
      <c r="A66" s="18">
        <v>1</v>
      </c>
      <c r="B66" s="17" t="s">
        <v>12</v>
      </c>
      <c r="C66" s="16">
        <f>$C$2</f>
        <v>44669</v>
      </c>
      <c r="D66" s="15">
        <v>43054</v>
      </c>
      <c r="E66" s="15">
        <v>44515</v>
      </c>
      <c r="F66" s="12">
        <f>F34</f>
        <v>98.741938795994429</v>
      </c>
      <c r="G66" s="33">
        <f>G34</f>
        <v>-0.01</v>
      </c>
      <c r="H66" s="12" t="str">
        <f>H34</f>
        <v>Markdown</v>
      </c>
      <c r="I66" s="12">
        <f>I34</f>
        <v>99.068021797297007</v>
      </c>
      <c r="J66" s="11">
        <f>ROUND(N66/K66,4)</f>
        <v>3.3E-3</v>
      </c>
      <c r="K66" s="32">
        <v>1420291.5149999999</v>
      </c>
      <c r="L66" s="9">
        <v>50</v>
      </c>
      <c r="M66" s="9">
        <f>M34</f>
        <v>29053</v>
      </c>
      <c r="N66" s="9">
        <f>L66*M66*(I66-F66)%</f>
        <v>4736.8447184219012</v>
      </c>
    </row>
    <row r="67" spans="1:14" s="7" customFormat="1" hidden="1" x14ac:dyDescent="0.3">
      <c r="A67" s="18">
        <v>1</v>
      </c>
      <c r="B67" s="17" t="s">
        <v>9</v>
      </c>
      <c r="C67" s="16">
        <f>$C$2</f>
        <v>44669</v>
      </c>
      <c r="D67" s="15">
        <v>42768</v>
      </c>
      <c r="E67" s="15">
        <v>44959</v>
      </c>
      <c r="F67" s="11">
        <f>F35</f>
        <v>92</v>
      </c>
      <c r="G67" s="33">
        <f>G35</f>
        <v>1.4999999999999999E-2</v>
      </c>
      <c r="H67" s="12" t="str">
        <f>H35</f>
        <v>Markup</v>
      </c>
      <c r="I67" s="11">
        <f>I35</f>
        <v>90.560196634334673</v>
      </c>
      <c r="J67" s="11">
        <f>ROUND(N67/K67,4)</f>
        <v>-1.6299999999999999E-2</v>
      </c>
      <c r="K67" s="32">
        <v>1470701.8810000001</v>
      </c>
      <c r="L67" s="9">
        <v>40</v>
      </c>
      <c r="M67" s="9">
        <f>M35</f>
        <v>41667</v>
      </c>
      <c r="N67" s="31">
        <f>L67*M67*(I67-F67)%</f>
        <v>-23996.914734870872</v>
      </c>
    </row>
    <row r="68" spans="1:14" s="7" customFormat="1" ht="15.6" hidden="1" customHeight="1" x14ac:dyDescent="0.3">
      <c r="A68" s="18">
        <v>2</v>
      </c>
      <c r="B68" s="17" t="s">
        <v>4</v>
      </c>
      <c r="C68" s="16">
        <f>C67</f>
        <v>44669</v>
      </c>
      <c r="D68" s="15">
        <f>D36</f>
        <v>43839</v>
      </c>
      <c r="E68" s="15">
        <f>E36</f>
        <v>47492</v>
      </c>
      <c r="F68" s="11">
        <v>100.15263972144623</v>
      </c>
      <c r="G68" s="33">
        <f>G36</f>
        <v>-1.5E-3</v>
      </c>
      <c r="H68" s="12" t="str">
        <f>H36</f>
        <v>Markdown</v>
      </c>
      <c r="I68" s="11">
        <f>I36</f>
        <v>100.59486125493441</v>
      </c>
      <c r="J68" s="11">
        <f>ROUND(N68/K68,4)</f>
        <v>3.3700000000000001E-2</v>
      </c>
      <c r="K68" s="32">
        <v>1312435.9380999999</v>
      </c>
      <c r="L68" s="9">
        <v>10</v>
      </c>
      <c r="M68" s="9">
        <f>M36</f>
        <v>1000000</v>
      </c>
      <c r="N68" s="31">
        <f>L68*M68*(I68-F68)%</f>
        <v>44222.153348817985</v>
      </c>
    </row>
    <row r="69" spans="1:14" s="7" customFormat="1" hidden="1" x14ac:dyDescent="0.3">
      <c r="A69" s="50"/>
      <c r="B69" s="49"/>
      <c r="C69" s="48"/>
      <c r="D69" s="47"/>
      <c r="E69" s="47"/>
      <c r="F69" s="44"/>
      <c r="G69" s="46"/>
      <c r="H69" s="45"/>
      <c r="I69" s="44"/>
      <c r="J69" s="44"/>
      <c r="K69" s="43"/>
      <c r="L69" s="42"/>
      <c r="M69" s="42"/>
      <c r="N69" s="42"/>
    </row>
    <row r="70" spans="1:14" hidden="1" x14ac:dyDescent="0.3"/>
    <row r="71" spans="1:14" s="7" customFormat="1" ht="15.6" hidden="1" customHeight="1" x14ac:dyDescent="0.3">
      <c r="A71" s="21">
        <v>1</v>
      </c>
      <c r="B71" s="19" t="s">
        <v>11</v>
      </c>
      <c r="C71" s="16">
        <f>$C$2</f>
        <v>44669</v>
      </c>
      <c r="D71" s="40">
        <v>42446</v>
      </c>
      <c r="E71" s="40">
        <v>46098</v>
      </c>
      <c r="F71" s="38">
        <f>F7</f>
        <v>102.7</v>
      </c>
      <c r="G71" s="39">
        <f>G7</f>
        <v>1.5E-3</v>
      </c>
      <c r="H71" s="41" t="str">
        <f>H7</f>
        <v>Markup</v>
      </c>
      <c r="I71" s="38">
        <f>I7</f>
        <v>101.90770000000001</v>
      </c>
      <c r="J71" s="34">
        <f>ROUND(N71/K71,4)</f>
        <v>-1.29E-2</v>
      </c>
      <c r="K71" s="9">
        <v>46240802.100500003</v>
      </c>
      <c r="L71" s="9">
        <v>15028</v>
      </c>
      <c r="M71" s="9">
        <f>M7</f>
        <v>4999</v>
      </c>
      <c r="N71" s="9">
        <f>L71*M71*(I71-F71)%</f>
        <v>-595215.15315599798</v>
      </c>
    </row>
    <row r="72" spans="1:14" s="7" customFormat="1" ht="15.6" hidden="1" customHeight="1" x14ac:dyDescent="0.3">
      <c r="A72" s="21">
        <v>2</v>
      </c>
      <c r="B72" s="19" t="s">
        <v>10</v>
      </c>
      <c r="C72" s="16">
        <f>$C$2</f>
        <v>44669</v>
      </c>
      <c r="D72" s="40">
        <v>43213</v>
      </c>
      <c r="E72" s="40">
        <v>46866</v>
      </c>
      <c r="F72" s="38">
        <f>+F32</f>
        <v>108.9524</v>
      </c>
      <c r="G72" s="39">
        <f>+G32</f>
        <v>1.4999999999999999E-2</v>
      </c>
      <c r="H72" s="38" t="str">
        <f>+H32</f>
        <v>Markup</v>
      </c>
      <c r="I72" s="38">
        <f>+I32</f>
        <v>102.6263</v>
      </c>
      <c r="J72" s="11">
        <f>ROUND(N72/K72,4)</f>
        <v>-0.32529999999999998</v>
      </c>
      <c r="K72" s="9">
        <v>1553705.2768999999</v>
      </c>
      <c r="L72" s="9">
        <v>80</v>
      </c>
      <c r="M72" s="9">
        <f>+M32</f>
        <v>99860</v>
      </c>
      <c r="N72" s="31">
        <f>L72*M72*(I72-F72)%</f>
        <v>-505379.47679999977</v>
      </c>
    </row>
    <row r="73" spans="1:14" s="7" customFormat="1" ht="15.6" hidden="1" customHeight="1" x14ac:dyDescent="0.3">
      <c r="A73" s="21">
        <v>4</v>
      </c>
      <c r="B73" s="19" t="s">
        <v>9</v>
      </c>
      <c r="C73" s="16">
        <f>$C$2</f>
        <v>44669</v>
      </c>
      <c r="D73" s="40">
        <v>42768</v>
      </c>
      <c r="E73" s="40">
        <v>44959</v>
      </c>
      <c r="F73" s="34">
        <f>F35</f>
        <v>92</v>
      </c>
      <c r="G73" s="39">
        <f>G35</f>
        <v>1.4999999999999999E-2</v>
      </c>
      <c r="H73" s="38" t="str">
        <f>H10</f>
        <v>Markup</v>
      </c>
      <c r="I73" s="34">
        <f>I35</f>
        <v>90.560196634334673</v>
      </c>
      <c r="J73" s="34">
        <f>ROUND(N73/K73,4)</f>
        <v>-8.5000000000000006E-3</v>
      </c>
      <c r="K73" s="9">
        <v>34059131.466499999</v>
      </c>
      <c r="L73" s="9">
        <v>480</v>
      </c>
      <c r="M73" s="9">
        <f>M35</f>
        <v>41667</v>
      </c>
      <c r="N73" s="31">
        <f>L73*M73*(I73-F73)%</f>
        <v>-287962.97681845044</v>
      </c>
    </row>
    <row r="74" spans="1:14" s="7" customFormat="1" ht="15.6" hidden="1" customHeight="1" x14ac:dyDescent="0.3">
      <c r="A74" s="18">
        <v>6</v>
      </c>
      <c r="B74" s="17" t="s">
        <v>7</v>
      </c>
      <c r="C74" s="16">
        <f>$C$2</f>
        <v>44669</v>
      </c>
      <c r="D74" s="15">
        <v>43160</v>
      </c>
      <c r="E74" s="15">
        <v>44986</v>
      </c>
      <c r="F74" s="12">
        <f>F12</f>
        <v>99.986662182950553</v>
      </c>
      <c r="G74" s="33">
        <f>G12</f>
        <v>1E-3</v>
      </c>
      <c r="H74" s="12" t="str">
        <f>H12</f>
        <v>Markup</v>
      </c>
      <c r="I74" s="12">
        <f>I12</f>
        <v>99.783800535158235</v>
      </c>
      <c r="J74" s="11">
        <f>ROUND(N74/K74,4)</f>
        <v>-2.3E-3</v>
      </c>
      <c r="K74" s="32">
        <v>22019796.251699999</v>
      </c>
      <c r="L74" s="9">
        <v>250</v>
      </c>
      <c r="M74" s="9">
        <v>100000</v>
      </c>
      <c r="N74" s="31">
        <f>L74*M74*(I74-F74)%</f>
        <v>-50715.411948079498</v>
      </c>
    </row>
    <row r="75" spans="1:14" s="7" customFormat="1" ht="15.6" hidden="1" customHeight="1" x14ac:dyDescent="0.3">
      <c r="A75" s="18">
        <v>2</v>
      </c>
      <c r="B75" s="17" t="s">
        <v>5</v>
      </c>
      <c r="C75" s="16">
        <f>$C$2</f>
        <v>44669</v>
      </c>
      <c r="D75" s="15">
        <v>42419</v>
      </c>
      <c r="E75" s="15">
        <v>46072</v>
      </c>
      <c r="F75" s="12">
        <f>F59</f>
        <v>96.321689848909429</v>
      </c>
      <c r="G75" s="39">
        <f>G59</f>
        <v>-1.5E-3</v>
      </c>
      <c r="H75" s="21" t="str">
        <f>H59</f>
        <v>Markup</v>
      </c>
      <c r="I75" s="12">
        <f>I59</f>
        <v>96.911010470544085</v>
      </c>
      <c r="J75" s="11">
        <f>ROUND(N75/K75,4)</f>
        <v>6.4000000000000003E-3</v>
      </c>
      <c r="K75" s="9">
        <v>46240802.100500003</v>
      </c>
      <c r="L75" s="9">
        <v>500</v>
      </c>
      <c r="M75" s="9">
        <f>M46</f>
        <v>99820</v>
      </c>
      <c r="N75" s="31">
        <f>L75*M75*(I75-F75)%</f>
        <v>294129.92225785658</v>
      </c>
    </row>
    <row r="76" spans="1:14" ht="15.6" hidden="1" customHeight="1" x14ac:dyDescent="0.3">
      <c r="A76" s="18">
        <v>2</v>
      </c>
      <c r="B76" s="17" t="s">
        <v>8</v>
      </c>
      <c r="C76" s="16" t="e">
        <f>#REF!</f>
        <v>#REF!</v>
      </c>
      <c r="D76" s="16" t="e">
        <f>#REF!</f>
        <v>#REF!</v>
      </c>
      <c r="E76" s="16" t="e">
        <f>#REF!</f>
        <v>#REF!</v>
      </c>
      <c r="F76" s="38" t="e">
        <f>#REF!</f>
        <v>#REF!</v>
      </c>
      <c r="G76" s="39" t="e">
        <f>#REF!</f>
        <v>#REF!</v>
      </c>
      <c r="H76" s="14" t="e">
        <f>#REF!</f>
        <v>#REF!</v>
      </c>
      <c r="I76" s="38" t="e">
        <f>#REF!</f>
        <v>#REF!</v>
      </c>
      <c r="J76" s="11" t="e">
        <f>ROUND(N76/K76,4)</f>
        <v>#REF!</v>
      </c>
      <c r="K76" s="32">
        <v>36518289.285400003</v>
      </c>
      <c r="L76" s="9">
        <v>2000</v>
      </c>
      <c r="M76" s="9" t="e">
        <f>#REF!</f>
        <v>#REF!</v>
      </c>
      <c r="N76" s="31" t="e">
        <f>L76*M76*(I76-F76)%</f>
        <v>#REF!</v>
      </c>
    </row>
    <row r="77" spans="1:14" s="7" customFormat="1" ht="15.6" hidden="1" customHeight="1" x14ac:dyDescent="0.3">
      <c r="A77" s="18">
        <v>3</v>
      </c>
      <c r="B77" s="17" t="s">
        <v>7</v>
      </c>
      <c r="C77" s="16">
        <f>$C$2</f>
        <v>44669</v>
      </c>
      <c r="D77" s="16">
        <f>D12</f>
        <v>43160</v>
      </c>
      <c r="E77" s="16">
        <f>E12</f>
        <v>44986</v>
      </c>
      <c r="F77" s="12">
        <f>F12</f>
        <v>99.986662182950553</v>
      </c>
      <c r="G77" s="33">
        <f>G12</f>
        <v>1E-3</v>
      </c>
      <c r="H77" s="12" t="str">
        <f>H12</f>
        <v>Markup</v>
      </c>
      <c r="I77" s="12">
        <f>I12</f>
        <v>99.783800535158235</v>
      </c>
      <c r="J77" s="12">
        <f>J12</f>
        <v>-2.8E-3</v>
      </c>
      <c r="K77" s="32">
        <v>36518289.285400003</v>
      </c>
      <c r="L77" s="37">
        <v>1000</v>
      </c>
      <c r="M77" s="37">
        <f>M12</f>
        <v>100000</v>
      </c>
      <c r="N77" s="36">
        <f>N12</f>
        <v>-202861.64779231799</v>
      </c>
    </row>
    <row r="78" spans="1:14" s="7" customFormat="1" ht="15.6" hidden="1" customHeight="1" x14ac:dyDescent="0.3">
      <c r="A78" s="18">
        <v>3</v>
      </c>
      <c r="B78" s="17" t="s">
        <v>6</v>
      </c>
      <c r="C78" s="16">
        <f>$C$2</f>
        <v>44669</v>
      </c>
      <c r="D78" s="15">
        <v>43055</v>
      </c>
      <c r="E78" s="15">
        <v>44881</v>
      </c>
      <c r="F78" s="12">
        <f>F9</f>
        <v>102.40009999999999</v>
      </c>
      <c r="G78" s="35">
        <f>G9</f>
        <v>1.4999999999999999E-2</v>
      </c>
      <c r="H78" s="12" t="str">
        <f>H9</f>
        <v>Markup</v>
      </c>
      <c r="I78" s="12">
        <f>I9</f>
        <v>101.2915</v>
      </c>
      <c r="J78" s="11">
        <f>ROUND(N78/K78,4)</f>
        <v>-6.9999999999999999E-4</v>
      </c>
      <c r="K78" s="9">
        <v>27471837.1897</v>
      </c>
      <c r="L78" s="9">
        <v>1000</v>
      </c>
      <c r="M78" s="9">
        <f>M9</f>
        <v>1750</v>
      </c>
      <c r="N78" s="31">
        <f>L78*M78*(I78-F78)%</f>
        <v>-19400.49999999992</v>
      </c>
    </row>
    <row r="79" spans="1:14" s="7" customFormat="1" ht="15.6" hidden="1" customHeight="1" x14ac:dyDescent="0.3">
      <c r="A79" s="18">
        <v>4</v>
      </c>
      <c r="B79" s="17" t="s">
        <v>5</v>
      </c>
      <c r="C79" s="16">
        <f>$C$2</f>
        <v>44669</v>
      </c>
      <c r="D79" s="15">
        <f>D59</f>
        <v>42419</v>
      </c>
      <c r="E79" s="15">
        <f>E59</f>
        <v>46072</v>
      </c>
      <c r="F79" s="12">
        <f>F59</f>
        <v>96.321689848909429</v>
      </c>
      <c r="G79" s="35">
        <f>G59</f>
        <v>-1.5E-3</v>
      </c>
      <c r="H79" s="15" t="str">
        <f>H59</f>
        <v>Markup</v>
      </c>
      <c r="I79" s="34">
        <f>I59</f>
        <v>96.911010470544085</v>
      </c>
      <c r="J79" s="11">
        <f>ROUND(N79/K79,4)</f>
        <v>8.5000000000000006E-3</v>
      </c>
      <c r="K79" s="9">
        <v>34405774.509999998</v>
      </c>
      <c r="L79" s="9">
        <v>500</v>
      </c>
      <c r="M79" s="9">
        <f>M59</f>
        <v>99820</v>
      </c>
      <c r="N79" s="31">
        <f>L79*M79*(I79-F79)%</f>
        <v>294129.92225785658</v>
      </c>
    </row>
    <row r="80" spans="1:14" s="7" customFormat="1" ht="15.6" hidden="1" customHeight="1" x14ac:dyDescent="0.3">
      <c r="A80" s="18">
        <v>4</v>
      </c>
      <c r="B80" s="17" t="s">
        <v>4</v>
      </c>
      <c r="C80" s="16">
        <f>C79</f>
        <v>44669</v>
      </c>
      <c r="D80" s="15">
        <f>D68</f>
        <v>43839</v>
      </c>
      <c r="E80" s="15">
        <f>E68</f>
        <v>47492</v>
      </c>
      <c r="F80" s="11">
        <f>F68</f>
        <v>100.15263972144623</v>
      </c>
      <c r="G80" s="33">
        <f>G68</f>
        <v>-1.5E-3</v>
      </c>
      <c r="H80" s="12" t="e">
        <f>#REF!</f>
        <v>#REF!</v>
      </c>
      <c r="I80" s="11">
        <f>I68</f>
        <v>100.59486125493441</v>
      </c>
      <c r="J80" s="11">
        <f>ROUND(N80/K80,4)</f>
        <v>1.2800000000000001E-2</v>
      </c>
      <c r="K80" s="32">
        <v>34460129.815899998</v>
      </c>
      <c r="L80" s="9">
        <v>100</v>
      </c>
      <c r="M80" s="9">
        <f>M68</f>
        <v>1000000</v>
      </c>
      <c r="N80" s="31">
        <f>L80*M80*(I80-F80)%</f>
        <v>442221.53348817985</v>
      </c>
    </row>
    <row r="81" spans="1:14" s="7" customFormat="1" ht="15.6" hidden="1" customHeight="1" x14ac:dyDescent="0.3">
      <c r="A81" s="30">
        <v>6</v>
      </c>
      <c r="B81" s="29" t="s">
        <v>4</v>
      </c>
      <c r="C81" s="28">
        <f>C80</f>
        <v>44669</v>
      </c>
      <c r="D81" s="27">
        <f>D57</f>
        <v>42727</v>
      </c>
      <c r="E81" s="27">
        <f>E57</f>
        <v>46379</v>
      </c>
      <c r="F81" s="24">
        <f>F36</f>
        <v>99.595304073382522</v>
      </c>
      <c r="G81" s="26">
        <f>G68</f>
        <v>-1.5E-3</v>
      </c>
      <c r="H81" s="25" t="str">
        <f>H57</f>
        <v>Markup</v>
      </c>
      <c r="I81" s="24">
        <f>I36</f>
        <v>100.59486125493441</v>
      </c>
      <c r="J81" s="24">
        <f>ROUND(N81/K81,4)</f>
        <v>2.93E-2</v>
      </c>
      <c r="K81" s="23">
        <v>34059131.466499999</v>
      </c>
      <c r="L81" s="23">
        <v>100</v>
      </c>
      <c r="M81" s="23">
        <f>M60</f>
        <v>1000000</v>
      </c>
      <c r="N81" s="22">
        <f>L81*M81*(I81-F81)%</f>
        <v>999557.18155189289</v>
      </c>
    </row>
    <row r="82" spans="1:14" s="19" customFormat="1" ht="15.6" customHeight="1" x14ac:dyDescent="0.3">
      <c r="A82" s="18">
        <v>1</v>
      </c>
      <c r="B82" s="17" t="s">
        <v>3</v>
      </c>
      <c r="C82" s="16">
        <f>$C$2</f>
        <v>44669</v>
      </c>
      <c r="D82" s="15">
        <v>44515</v>
      </c>
      <c r="E82" s="15">
        <v>44972</v>
      </c>
      <c r="F82" s="12">
        <f>F61</f>
        <v>99.088200000000001</v>
      </c>
      <c r="G82" s="14">
        <f>G61</f>
        <v>-0.01</v>
      </c>
      <c r="H82" s="21" t="s">
        <v>2</v>
      </c>
      <c r="I82" s="12">
        <f>I61</f>
        <v>99.856499999999997</v>
      </c>
      <c r="J82" s="11">
        <f>ROUND(N82/K82,4)</f>
        <v>9.8199999999999996E-2</v>
      </c>
      <c r="K82" s="20">
        <v>1564701.8041999999</v>
      </c>
      <c r="L82" s="9">
        <v>20</v>
      </c>
      <c r="M82" s="9">
        <v>1000000</v>
      </c>
      <c r="N82" s="9">
        <f>L82*M82*(I82-F82)%</f>
        <v>153659.99999999927</v>
      </c>
    </row>
    <row r="84" spans="1:14" x14ac:dyDescent="0.3">
      <c r="A84" s="55" t="s">
        <v>27</v>
      </c>
    </row>
    <row r="85" spans="1:14" ht="46.95" customHeight="1" x14ac:dyDescent="0.3">
      <c r="A85" s="53" t="s">
        <v>26</v>
      </c>
      <c r="B85" s="53" t="s">
        <v>25</v>
      </c>
      <c r="C85" s="53" t="s">
        <v>24</v>
      </c>
      <c r="D85" s="53" t="s">
        <v>23</v>
      </c>
      <c r="E85" s="53" t="s">
        <v>22</v>
      </c>
      <c r="F85" s="53" t="s">
        <v>21</v>
      </c>
      <c r="G85" s="54" t="s">
        <v>20</v>
      </c>
      <c r="H85" s="53" t="s">
        <v>19</v>
      </c>
      <c r="I85" s="53" t="s">
        <v>18</v>
      </c>
      <c r="J85" s="53" t="s">
        <v>17</v>
      </c>
      <c r="K85" s="52" t="s">
        <v>16</v>
      </c>
      <c r="L85" s="52" t="s">
        <v>15</v>
      </c>
      <c r="M85" s="52" t="s">
        <v>14</v>
      </c>
      <c r="N85" s="51" t="s">
        <v>13</v>
      </c>
    </row>
    <row r="86" spans="1:14" s="7" customFormat="1" hidden="1" x14ac:dyDescent="0.3">
      <c r="A86" s="18">
        <v>1</v>
      </c>
      <c r="B86" s="17" t="s">
        <v>12</v>
      </c>
      <c r="C86" s="16">
        <f>$C$2</f>
        <v>44669</v>
      </c>
      <c r="D86" s="15">
        <v>43054</v>
      </c>
      <c r="E86" s="15">
        <v>44515</v>
      </c>
      <c r="F86" s="12">
        <f>F56</f>
        <v>102.40009999999999</v>
      </c>
      <c r="G86" s="33">
        <f>G56</f>
        <v>1.4999999999999999E-2</v>
      </c>
      <c r="H86" s="12" t="str">
        <f>H56</f>
        <v>Markup</v>
      </c>
      <c r="I86" s="12">
        <f>I56</f>
        <v>101.2915</v>
      </c>
      <c r="J86" s="11">
        <f>ROUND(N86/K86,4)</f>
        <v>-6.9999999999999999E-4</v>
      </c>
      <c r="K86" s="32">
        <v>1420291.5149999999</v>
      </c>
      <c r="L86" s="9">
        <v>50</v>
      </c>
      <c r="M86" s="9">
        <f>M56</f>
        <v>1750</v>
      </c>
      <c r="N86" s="9">
        <f>L86*M86*(I86-F86)%</f>
        <v>-970.02499999999611</v>
      </c>
    </row>
    <row r="87" spans="1:14" s="7" customFormat="1" hidden="1" x14ac:dyDescent="0.3">
      <c r="A87" s="18">
        <v>1</v>
      </c>
      <c r="B87" s="17" t="s">
        <v>9</v>
      </c>
      <c r="C87" s="16">
        <f>$C$2</f>
        <v>44669</v>
      </c>
      <c r="D87" s="15">
        <v>42768</v>
      </c>
      <c r="E87" s="15">
        <v>44959</v>
      </c>
      <c r="F87" s="11">
        <f>F57</f>
        <v>100</v>
      </c>
      <c r="G87" s="33">
        <f>G57</f>
        <v>7.4999999999999997E-3</v>
      </c>
      <c r="H87" s="12" t="str">
        <f>H57</f>
        <v>Markup</v>
      </c>
      <c r="I87" s="11">
        <f>I57</f>
        <v>96.942099999999996</v>
      </c>
      <c r="J87" s="11">
        <f>ROUND(N87/K87,4)</f>
        <v>-8.3000000000000004E-2</v>
      </c>
      <c r="K87" s="32">
        <v>1470701.8810000001</v>
      </c>
      <c r="L87" s="9">
        <v>40</v>
      </c>
      <c r="M87" s="9">
        <f>M57</f>
        <v>99840</v>
      </c>
      <c r="N87" s="31">
        <f>L87*M87*(I87-F87)%</f>
        <v>-122120.29440000014</v>
      </c>
    </row>
    <row r="88" spans="1:14" s="7" customFormat="1" ht="15.6" hidden="1" customHeight="1" x14ac:dyDescent="0.3">
      <c r="A88" s="18">
        <v>2</v>
      </c>
      <c r="B88" s="17" t="s">
        <v>4</v>
      </c>
      <c r="C88" s="16">
        <f>C87</f>
        <v>44669</v>
      </c>
      <c r="D88" s="15">
        <f>D58</f>
        <v>43055</v>
      </c>
      <c r="E88" s="15">
        <f>E58</f>
        <v>44881</v>
      </c>
      <c r="F88" s="11">
        <v>100.15263972144623</v>
      </c>
      <c r="G88" s="33">
        <f>G58</f>
        <v>1.4999999999999999E-2</v>
      </c>
      <c r="H88" s="12" t="str">
        <f>H58</f>
        <v>Markup</v>
      </c>
      <c r="I88" s="11">
        <f>I58</f>
        <v>101.2915</v>
      </c>
      <c r="J88" s="11">
        <f>ROUND(N88/K88,4)</f>
        <v>2.0000000000000001E-4</v>
      </c>
      <c r="K88" s="32">
        <v>1312435.9380999999</v>
      </c>
      <c r="L88" s="9">
        <v>10</v>
      </c>
      <c r="M88" s="9">
        <f>M58</f>
        <v>1750</v>
      </c>
      <c r="N88" s="31">
        <f>L88*M88*(I88-F88)%</f>
        <v>199.30054874690876</v>
      </c>
    </row>
    <row r="89" spans="1:14" s="7" customFormat="1" hidden="1" x14ac:dyDescent="0.3">
      <c r="A89" s="50"/>
      <c r="B89" s="49"/>
      <c r="C89" s="48"/>
      <c r="D89" s="47"/>
      <c r="E89" s="47"/>
      <c r="F89" s="44"/>
      <c r="G89" s="46"/>
      <c r="H89" s="45"/>
      <c r="I89" s="44"/>
      <c r="J89" s="44"/>
      <c r="K89" s="43"/>
      <c r="L89" s="42"/>
      <c r="M89" s="42"/>
      <c r="N89" s="42"/>
    </row>
    <row r="90" spans="1:14" hidden="1" x14ac:dyDescent="0.3"/>
    <row r="91" spans="1:14" s="7" customFormat="1" ht="15.6" hidden="1" customHeight="1" x14ac:dyDescent="0.3">
      <c r="A91" s="21">
        <v>1</v>
      </c>
      <c r="B91" s="19" t="s">
        <v>11</v>
      </c>
      <c r="C91" s="16">
        <f>$C$2</f>
        <v>44669</v>
      </c>
      <c r="D91" s="40">
        <v>42446</v>
      </c>
      <c r="E91" s="40">
        <v>46098</v>
      </c>
      <c r="F91" s="38">
        <f>F27</f>
        <v>102.41630000000001</v>
      </c>
      <c r="G91" s="39">
        <f>G27</f>
        <v>1.4999999999999999E-2</v>
      </c>
      <c r="H91" s="41" t="str">
        <f>H27</f>
        <v>Markup</v>
      </c>
      <c r="I91" s="38">
        <f>I27</f>
        <v>101.12130000000001</v>
      </c>
      <c r="J91" s="34">
        <f>ROUND(N91/K91,4)</f>
        <v>-1.0500000000000001E-2</v>
      </c>
      <c r="K91" s="9">
        <v>46240802.100500003</v>
      </c>
      <c r="L91" s="9">
        <v>15028</v>
      </c>
      <c r="M91" s="9">
        <f>M27</f>
        <v>2499.67</v>
      </c>
      <c r="N91" s="9">
        <f>L91*M91*(I91-F91)%</f>
        <v>-486467.27784200059</v>
      </c>
    </row>
    <row r="92" spans="1:14" s="7" customFormat="1" ht="15.6" hidden="1" customHeight="1" x14ac:dyDescent="0.3">
      <c r="A92" s="21">
        <v>2</v>
      </c>
      <c r="B92" s="19" t="s">
        <v>10</v>
      </c>
      <c r="C92" s="16">
        <f>$C$2</f>
        <v>44669</v>
      </c>
      <c r="D92" s="40">
        <v>43213</v>
      </c>
      <c r="E92" s="40">
        <v>46866</v>
      </c>
      <c r="F92" s="38" t="e">
        <f>#REF!</f>
        <v>#REF!</v>
      </c>
      <c r="G92" s="39" t="e">
        <f>#REF!</f>
        <v>#REF!</v>
      </c>
      <c r="H92" s="38" t="e">
        <f>#REF!</f>
        <v>#REF!</v>
      </c>
      <c r="I92" s="38" t="e">
        <f>#REF!</f>
        <v>#REF!</v>
      </c>
      <c r="J92" s="34" t="e">
        <f>ROUND(N92/K92,4)</f>
        <v>#REF!</v>
      </c>
      <c r="K92" s="9">
        <v>44396427.817599997</v>
      </c>
      <c r="L92" s="9">
        <v>80</v>
      </c>
      <c r="M92" s="9" t="e">
        <f>#REF!</f>
        <v>#REF!</v>
      </c>
      <c r="N92" s="31" t="e">
        <f>L92*M92*(I92-F92)%</f>
        <v>#REF!</v>
      </c>
    </row>
    <row r="93" spans="1:14" s="7" customFormat="1" ht="15.6" hidden="1" customHeight="1" x14ac:dyDescent="0.3">
      <c r="A93" s="21">
        <v>4</v>
      </c>
      <c r="B93" s="19" t="s">
        <v>9</v>
      </c>
      <c r="C93" s="16">
        <f>$C$2</f>
        <v>44669</v>
      </c>
      <c r="D93" s="40">
        <v>42768</v>
      </c>
      <c r="E93" s="40">
        <v>44959</v>
      </c>
      <c r="F93" s="34">
        <f>F57</f>
        <v>100</v>
      </c>
      <c r="G93" s="39">
        <f>G57</f>
        <v>7.4999999999999997E-3</v>
      </c>
      <c r="H93" s="38" t="str">
        <f>H30</f>
        <v>Markdown</v>
      </c>
      <c r="I93" s="34">
        <f>I57</f>
        <v>96.942099999999996</v>
      </c>
      <c r="J93" s="34">
        <f>ROUND(N93/K93,4)</f>
        <v>-4.2999999999999997E-2</v>
      </c>
      <c r="K93" s="9">
        <v>34059131.466499999</v>
      </c>
      <c r="L93" s="9">
        <v>480</v>
      </c>
      <c r="M93" s="9">
        <f>M57</f>
        <v>99840</v>
      </c>
      <c r="N93" s="31">
        <f>L93*M93*(I93-F93)%</f>
        <v>-1465443.5328000018</v>
      </c>
    </row>
    <row r="94" spans="1:14" s="7" customFormat="1" ht="15.6" hidden="1" customHeight="1" x14ac:dyDescent="0.3">
      <c r="A94" s="18">
        <v>6</v>
      </c>
      <c r="B94" s="17" t="s">
        <v>7</v>
      </c>
      <c r="C94" s="16">
        <f>$C$2</f>
        <v>44669</v>
      </c>
      <c r="D94" s="15">
        <v>43160</v>
      </c>
      <c r="E94" s="15">
        <v>44986</v>
      </c>
      <c r="F94" s="12">
        <f>F32</f>
        <v>108.9524</v>
      </c>
      <c r="G94" s="33">
        <f>G32</f>
        <v>1.4999999999999999E-2</v>
      </c>
      <c r="H94" s="12" t="str">
        <f>H32</f>
        <v>Markup</v>
      </c>
      <c r="I94" s="12">
        <f>I32</f>
        <v>102.6263</v>
      </c>
      <c r="J94" s="11">
        <f>ROUND(N94/K94,4)</f>
        <v>-7.1800000000000003E-2</v>
      </c>
      <c r="K94" s="32">
        <v>22019796.251699999</v>
      </c>
      <c r="L94" s="9">
        <v>250</v>
      </c>
      <c r="M94" s="9">
        <v>100000</v>
      </c>
      <c r="N94" s="31">
        <f>L94*M94*(I94-F94)%</f>
        <v>-1581524.9999999993</v>
      </c>
    </row>
    <row r="95" spans="1:14" s="7" customFormat="1" ht="15.6" hidden="1" customHeight="1" x14ac:dyDescent="0.3">
      <c r="A95" s="18">
        <v>2</v>
      </c>
      <c r="B95" s="17" t="s">
        <v>5</v>
      </c>
      <c r="C95" s="16">
        <f>$C$2</f>
        <v>44669</v>
      </c>
      <c r="D95" s="15">
        <v>42419</v>
      </c>
      <c r="E95" s="15">
        <v>46072</v>
      </c>
      <c r="F95" s="12">
        <f>F80</f>
        <v>100.15263972144623</v>
      </c>
      <c r="G95" s="39">
        <f>G80</f>
        <v>-1.5E-3</v>
      </c>
      <c r="H95" s="21" t="e">
        <f>H80</f>
        <v>#REF!</v>
      </c>
      <c r="I95" s="12">
        <f>I80</f>
        <v>100.59486125493441</v>
      </c>
      <c r="J95" s="11">
        <f>ROUND(N95/K95,4)</f>
        <v>4.7800000000000002E-2</v>
      </c>
      <c r="K95" s="9">
        <v>46240802.100500003</v>
      </c>
      <c r="L95" s="9">
        <v>500</v>
      </c>
      <c r="M95" s="9">
        <f>M68</f>
        <v>1000000</v>
      </c>
      <c r="N95" s="31">
        <f>L95*M95*(I95-F95)%</f>
        <v>2211107.6674408992</v>
      </c>
    </row>
    <row r="96" spans="1:14" ht="15.6" hidden="1" customHeight="1" x14ac:dyDescent="0.3">
      <c r="A96" s="18">
        <v>2</v>
      </c>
      <c r="B96" s="17" t="s">
        <v>8</v>
      </c>
      <c r="C96" s="16" t="e">
        <f>#REF!</f>
        <v>#REF!</v>
      </c>
      <c r="D96" s="16" t="e">
        <f>#REF!</f>
        <v>#REF!</v>
      </c>
      <c r="E96" s="16" t="e">
        <f>#REF!</f>
        <v>#REF!</v>
      </c>
      <c r="F96" s="38" t="e">
        <f>#REF!</f>
        <v>#REF!</v>
      </c>
      <c r="G96" s="39" t="e">
        <f>#REF!</f>
        <v>#REF!</v>
      </c>
      <c r="H96" s="14" t="e">
        <f>#REF!</f>
        <v>#REF!</v>
      </c>
      <c r="I96" s="38" t="e">
        <f>#REF!</f>
        <v>#REF!</v>
      </c>
      <c r="J96" s="11" t="e">
        <f>ROUND(N96/K96,4)</f>
        <v>#REF!</v>
      </c>
      <c r="K96" s="32">
        <v>36518289.285400003</v>
      </c>
      <c r="L96" s="9">
        <v>2000</v>
      </c>
      <c r="M96" s="9" t="e">
        <f>#REF!</f>
        <v>#REF!</v>
      </c>
      <c r="N96" s="31" t="e">
        <f>L96*M96*(I96-F96)%</f>
        <v>#REF!</v>
      </c>
    </row>
    <row r="97" spans="1:14" s="7" customFormat="1" ht="15.6" hidden="1" customHeight="1" x14ac:dyDescent="0.3">
      <c r="A97" s="18">
        <v>3</v>
      </c>
      <c r="B97" s="17" t="s">
        <v>7</v>
      </c>
      <c r="C97" s="16">
        <f>$C$2</f>
        <v>44669</v>
      </c>
      <c r="D97" s="16">
        <f>D32</f>
        <v>43213</v>
      </c>
      <c r="E97" s="16">
        <f>E32</f>
        <v>46866</v>
      </c>
      <c r="F97" s="12">
        <f>F32</f>
        <v>108.9524</v>
      </c>
      <c r="G97" s="33">
        <f>G32</f>
        <v>1.4999999999999999E-2</v>
      </c>
      <c r="H97" s="12" t="str">
        <f>H32</f>
        <v>Markup</v>
      </c>
      <c r="I97" s="12">
        <f>I32</f>
        <v>102.6263</v>
      </c>
      <c r="J97" s="12">
        <f>J32</f>
        <v>-0.12859999999999999</v>
      </c>
      <c r="K97" s="32">
        <v>36518289.285400003</v>
      </c>
      <c r="L97" s="37">
        <v>1000</v>
      </c>
      <c r="M97" s="37">
        <f>M32</f>
        <v>99860</v>
      </c>
      <c r="N97" s="36">
        <f>N32</f>
        <v>-10928831.185799995</v>
      </c>
    </row>
    <row r="98" spans="1:14" s="7" customFormat="1" ht="15.6" hidden="1" customHeight="1" x14ac:dyDescent="0.3">
      <c r="A98" s="18">
        <v>3</v>
      </c>
      <c r="B98" s="17" t="s">
        <v>6</v>
      </c>
      <c r="C98" s="16">
        <f>$C$2</f>
        <v>44669</v>
      </c>
      <c r="D98" s="15">
        <v>43055</v>
      </c>
      <c r="E98" s="15">
        <v>44881</v>
      </c>
      <c r="F98" s="12">
        <f>F29</f>
        <v>102.41630000000001</v>
      </c>
      <c r="G98" s="35">
        <f>G29</f>
        <v>1.4999999999999999E-2</v>
      </c>
      <c r="H98" s="12" t="str">
        <f>H29</f>
        <v>Markup</v>
      </c>
      <c r="I98" s="12">
        <f>I29</f>
        <v>101.12130000000001</v>
      </c>
      <c r="J98" s="11">
        <f>ROUND(N98/K98,4)</f>
        <v>-1.6000000000000001E-3</v>
      </c>
      <c r="K98" s="9">
        <v>27471837.1897</v>
      </c>
      <c r="L98" s="9">
        <v>1000</v>
      </c>
      <c r="M98" s="9">
        <f>M29</f>
        <v>3333</v>
      </c>
      <c r="N98" s="31">
        <f>L98*M98*(I98-F98)%</f>
        <v>-43162.350000000057</v>
      </c>
    </row>
    <row r="99" spans="1:14" s="7" customFormat="1" ht="15.6" hidden="1" customHeight="1" x14ac:dyDescent="0.3">
      <c r="A99" s="18">
        <v>4</v>
      </c>
      <c r="B99" s="17" t="s">
        <v>5</v>
      </c>
      <c r="C99" s="16">
        <f>$C$2</f>
        <v>44669</v>
      </c>
      <c r="D99" s="15">
        <f>D80</f>
        <v>43839</v>
      </c>
      <c r="E99" s="15">
        <f>E80</f>
        <v>47492</v>
      </c>
      <c r="F99" s="12">
        <f>F80</f>
        <v>100.15263972144623</v>
      </c>
      <c r="G99" s="35">
        <f>G80</f>
        <v>-1.5E-3</v>
      </c>
      <c r="H99" s="15" t="e">
        <f>H80</f>
        <v>#REF!</v>
      </c>
      <c r="I99" s="34">
        <f>I80</f>
        <v>100.59486125493441</v>
      </c>
      <c r="J99" s="11">
        <f>ROUND(N99/K99,4)</f>
        <v>6.4299999999999996E-2</v>
      </c>
      <c r="K99" s="9">
        <v>34405774.509999998</v>
      </c>
      <c r="L99" s="9">
        <v>500</v>
      </c>
      <c r="M99" s="9">
        <f>M80</f>
        <v>1000000</v>
      </c>
      <c r="N99" s="31">
        <f>L99*M99*(I99-F99)%</f>
        <v>2211107.6674408992</v>
      </c>
    </row>
    <row r="100" spans="1:14" s="7" customFormat="1" ht="15.6" hidden="1" customHeight="1" x14ac:dyDescent="0.3">
      <c r="A100" s="18">
        <v>4</v>
      </c>
      <c r="B100" s="17" t="s">
        <v>4</v>
      </c>
      <c r="C100" s="16">
        <f>C99</f>
        <v>44669</v>
      </c>
      <c r="D100" s="15">
        <f>D88</f>
        <v>43055</v>
      </c>
      <c r="E100" s="15">
        <f>E88</f>
        <v>44881</v>
      </c>
      <c r="F100" s="11">
        <f>F88</f>
        <v>100.15263972144623</v>
      </c>
      <c r="G100" s="33">
        <f>G88</f>
        <v>1.4999999999999999E-2</v>
      </c>
      <c r="H100" s="12" t="e">
        <f>#REF!</f>
        <v>#REF!</v>
      </c>
      <c r="I100" s="11">
        <f>I88</f>
        <v>101.2915</v>
      </c>
      <c r="J100" s="11">
        <f>ROUND(N100/K100,4)</f>
        <v>1E-4</v>
      </c>
      <c r="K100" s="32">
        <v>34460129.815899998</v>
      </c>
      <c r="L100" s="9">
        <v>100</v>
      </c>
      <c r="M100" s="9">
        <f>M88</f>
        <v>1750</v>
      </c>
      <c r="N100" s="31">
        <f>L100*M100*(I100-F100)%</f>
        <v>1993.0054874690875</v>
      </c>
    </row>
    <row r="101" spans="1:14" s="7" customFormat="1" ht="15.6" hidden="1" customHeight="1" x14ac:dyDescent="0.3">
      <c r="A101" s="30">
        <v>6</v>
      </c>
      <c r="B101" s="29" t="s">
        <v>4</v>
      </c>
      <c r="C101" s="28">
        <f>C100</f>
        <v>44669</v>
      </c>
      <c r="D101" s="27">
        <f>D78</f>
        <v>43055</v>
      </c>
      <c r="E101" s="27">
        <f>E78</f>
        <v>44881</v>
      </c>
      <c r="F101" s="24">
        <f>F58</f>
        <v>97.646500000000003</v>
      </c>
      <c r="G101" s="26">
        <f>G88</f>
        <v>1.4999999999999999E-2</v>
      </c>
      <c r="H101" s="25" t="str">
        <f>H78</f>
        <v>Markup</v>
      </c>
      <c r="I101" s="24">
        <f>I58</f>
        <v>101.2915</v>
      </c>
      <c r="J101" s="24">
        <f>ROUND(N101/K101,4)</f>
        <v>0.107</v>
      </c>
      <c r="K101" s="23">
        <v>34059131.466499999</v>
      </c>
      <c r="L101" s="23">
        <v>100</v>
      </c>
      <c r="M101" s="23">
        <f>M81</f>
        <v>1000000</v>
      </c>
      <c r="N101" s="22">
        <f>L101*M101*(I101-F101)%</f>
        <v>3644999.9999999963</v>
      </c>
    </row>
    <row r="102" spans="1:14" s="19" customFormat="1" ht="15.6" customHeight="1" x14ac:dyDescent="0.3">
      <c r="A102" s="18">
        <v>1</v>
      </c>
      <c r="B102" s="17" t="s">
        <v>3</v>
      </c>
      <c r="C102" s="16">
        <f>$C$2</f>
        <v>44669</v>
      </c>
      <c r="D102" s="15">
        <v>44515</v>
      </c>
      <c r="E102" s="15">
        <v>44972</v>
      </c>
      <c r="F102" s="12">
        <f>F82</f>
        <v>99.088200000000001</v>
      </c>
      <c r="G102" s="14">
        <f>G82</f>
        <v>-0.01</v>
      </c>
      <c r="H102" s="21" t="s">
        <v>2</v>
      </c>
      <c r="I102" s="12">
        <f>I82</f>
        <v>99.856499999999997</v>
      </c>
      <c r="J102" s="11">
        <f>ROUND(N102/K102,4)</f>
        <v>2.3099999999999999E-2</v>
      </c>
      <c r="K102" s="20">
        <v>74731613.491300002</v>
      </c>
      <c r="L102" s="9">
        <v>225</v>
      </c>
      <c r="M102" s="9">
        <v>1000000</v>
      </c>
      <c r="N102" s="9">
        <f>L102*M102*(I102-F102)%</f>
        <v>1728674.9999999919</v>
      </c>
    </row>
    <row r="103" spans="1:14" s="7" customFormat="1" x14ac:dyDescent="0.3">
      <c r="A103" s="18">
        <v>2</v>
      </c>
      <c r="B103" s="17" t="s">
        <v>1</v>
      </c>
      <c r="C103" s="16">
        <f>$C$2</f>
        <v>44669</v>
      </c>
      <c r="D103" s="15">
        <v>43069</v>
      </c>
      <c r="E103" s="15">
        <v>45260</v>
      </c>
      <c r="F103" s="12">
        <v>101.2418</v>
      </c>
      <c r="G103" s="14">
        <v>0.01</v>
      </c>
      <c r="H103" s="13" t="s">
        <v>0</v>
      </c>
      <c r="I103" s="12">
        <v>100.43940000000001</v>
      </c>
      <c r="J103" s="11">
        <f>ROUND(N103/K103,4)</f>
        <v>-7.6E-3</v>
      </c>
      <c r="K103" s="20">
        <v>74731613.491300002</v>
      </c>
      <c r="L103" s="9">
        <v>2033</v>
      </c>
      <c r="M103" s="9">
        <v>35000</v>
      </c>
      <c r="N103" s="8">
        <f>L103*M103*(I103-F103)%</f>
        <v>-570947.71999999392</v>
      </c>
    </row>
  </sheetData>
  <pageMargins left="0.72" right="0.17" top="1.0900000000000001" bottom="1" header="0.5" footer="0.5"/>
  <pageSetup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21 March 2022</vt:lpstr>
      <vt:lpstr>04 Apr 2022</vt:lpstr>
      <vt:lpstr>11 Apr 2022</vt:lpstr>
      <vt:lpstr>18 Apr 2022</vt:lpstr>
      <vt:lpstr>'04 Apr 2022'!Print_Area</vt:lpstr>
      <vt:lpstr>'11 Apr 2022'!Print_Area</vt:lpstr>
      <vt:lpstr>'18 Apr 2022'!Print_Area</vt:lpstr>
      <vt:lpstr>'21 March 2022'!Print_Area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Mahmood Hussain Khan</dc:creator>
  <cp:lastModifiedBy>Mahmood Hussain Khan</cp:lastModifiedBy>
  <dcterms:created xsi:type="dcterms:W3CDTF">2022-04-18T04:58:20Z</dcterms:created>
  <dcterms:modified xsi:type="dcterms:W3CDTF">2022-04-19T04:35:02Z</dcterms:modified>
</cp:coreProperties>
</file>